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T4 excel\Solesti\"/>
    </mc:Choice>
  </mc:AlternateContent>
  <xr:revisionPtr revIDLastSave="0" documentId="8_{0CED2A74-6910-4F8D-AF3F-7B8A8CE668CF}" xr6:coauthVersionLast="47" xr6:coauthVersionMax="47" xr10:uidLastSave="{00000000-0000-0000-0000-000000000000}"/>
  <bookViews>
    <workbookView xWindow="3570" yWindow="2280" windowWidth="23745" windowHeight="13200" activeTab="2" xr2:uid="{38E7AFD3-DC24-44E8-A840-3C08BC351C04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J11" i="3" s="1"/>
  <c r="F16" i="3"/>
  <c r="K16" i="3" s="1"/>
  <c r="D19" i="3"/>
  <c r="D18" i="3" s="1"/>
  <c r="D17" i="3" s="1"/>
  <c r="E19" i="3"/>
  <c r="G19" i="3"/>
  <c r="F19" i="3" s="1"/>
  <c r="K19" i="3" s="1"/>
  <c r="H19" i="3"/>
  <c r="I19" i="3"/>
  <c r="J19" i="3"/>
  <c r="J18" i="3" s="1"/>
  <c r="J17" i="3" s="1"/>
  <c r="F20" i="3"/>
  <c r="K20" i="3"/>
  <c r="F21" i="3"/>
  <c r="K21" i="3"/>
  <c r="F22" i="3"/>
  <c r="K22" i="3"/>
  <c r="D24" i="3"/>
  <c r="D23" i="3" s="1"/>
  <c r="E24" i="3"/>
  <c r="E23" i="3" s="1"/>
  <c r="G24" i="3"/>
  <c r="F24" i="3" s="1"/>
  <c r="K24" i="3" s="1"/>
  <c r="H24" i="3"/>
  <c r="H23" i="3" s="1"/>
  <c r="I24" i="3"/>
  <c r="I23" i="3" s="1"/>
  <c r="J24" i="3"/>
  <c r="J23" i="3" s="1"/>
  <c r="F25" i="3"/>
  <c r="K25" i="3" s="1"/>
  <c r="F26" i="3"/>
  <c r="K26" i="3"/>
  <c r="D28" i="3"/>
  <c r="D27" i="3" s="1"/>
  <c r="E28" i="3"/>
  <c r="E27" i="3" s="1"/>
  <c r="G28" i="3"/>
  <c r="F28" i="3" s="1"/>
  <c r="K28" i="3" s="1"/>
  <c r="H28" i="3"/>
  <c r="H27" i="3" s="1"/>
  <c r="I28" i="3"/>
  <c r="I27" i="3" s="1"/>
  <c r="J28" i="3"/>
  <c r="J27" i="3" s="1"/>
  <c r="F29" i="3"/>
  <c r="K29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 s="1"/>
  <c r="F31" i="2"/>
  <c r="K31" i="2"/>
  <c r="D33" i="2"/>
  <c r="E33" i="2"/>
  <c r="G33" i="2"/>
  <c r="G32" i="2" s="1"/>
  <c r="H33" i="2"/>
  <c r="H32" i="2" s="1"/>
  <c r="I33" i="2"/>
  <c r="I32" i="2" s="1"/>
  <c r="J33" i="2"/>
  <c r="J32" i="2" s="1"/>
  <c r="F34" i="2"/>
  <c r="K34" i="2"/>
  <c r="F35" i="2"/>
  <c r="K35" i="2"/>
  <c r="F36" i="2"/>
  <c r="K36" i="2" s="1"/>
  <c r="G37" i="2"/>
  <c r="F37" i="2" s="1"/>
  <c r="K37" i="2" s="1"/>
  <c r="D38" i="2"/>
  <c r="D37" i="2" s="1"/>
  <c r="E38" i="2"/>
  <c r="E37" i="2" s="1"/>
  <c r="E32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 s="1"/>
  <c r="I47" i="2"/>
  <c r="I46" i="2" s="1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J48" i="2"/>
  <c r="J47" i="2" s="1"/>
  <c r="J46" i="2" s="1"/>
  <c r="F49" i="2"/>
  <c r="K49" i="2"/>
  <c r="D51" i="2"/>
  <c r="E51" i="2"/>
  <c r="G51" i="2"/>
  <c r="H51" i="2"/>
  <c r="I51" i="2"/>
  <c r="J51" i="2"/>
  <c r="F52" i="2"/>
  <c r="K52" i="2"/>
  <c r="D54" i="2"/>
  <c r="D53" i="2" s="1"/>
  <c r="E54" i="2"/>
  <c r="E53" i="2" s="1"/>
  <c r="F54" i="2"/>
  <c r="G54" i="2"/>
  <c r="G53" i="2" s="1"/>
  <c r="H54" i="2"/>
  <c r="H53" i="2" s="1"/>
  <c r="I54" i="2"/>
  <c r="I53" i="2" s="1"/>
  <c r="J54" i="2"/>
  <c r="J53" i="2" s="1"/>
  <c r="K54" i="2"/>
  <c r="F55" i="2"/>
  <c r="K55" i="2"/>
  <c r="D56" i="2"/>
  <c r="E56" i="2"/>
  <c r="G56" i="2"/>
  <c r="F56" i="2" s="1"/>
  <c r="K56" i="2" s="1"/>
  <c r="H56" i="2"/>
  <c r="I56" i="2"/>
  <c r="J56" i="2"/>
  <c r="F57" i="2"/>
  <c r="K57" i="2" s="1"/>
  <c r="F58" i="2"/>
  <c r="K58" i="2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F63" i="2"/>
  <c r="G63" i="2"/>
  <c r="G62" i="2" s="1"/>
  <c r="H63" i="2"/>
  <c r="H62" i="2" s="1"/>
  <c r="H61" i="2" s="1"/>
  <c r="I63" i="2"/>
  <c r="I62" i="2" s="1"/>
  <c r="I61" i="2" s="1"/>
  <c r="J63" i="2"/>
  <c r="J62" i="2" s="1"/>
  <c r="J61" i="2" s="1"/>
  <c r="K63" i="2"/>
  <c r="F64" i="2"/>
  <c r="K64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D33" i="1" s="1"/>
  <c r="E34" i="1"/>
  <c r="E33" i="1" s="1"/>
  <c r="G34" i="1"/>
  <c r="H34" i="1"/>
  <c r="H33" i="1" s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G51" i="1" s="1"/>
  <c r="H52" i="1"/>
  <c r="H51" i="1" s="1"/>
  <c r="I52" i="1"/>
  <c r="J52" i="1"/>
  <c r="J51" i="1" s="1"/>
  <c r="F53" i="1"/>
  <c r="K53" i="1"/>
  <c r="G54" i="1"/>
  <c r="F54" i="1" s="1"/>
  <c r="K54" i="1" s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I51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/>
  <c r="F61" i="1"/>
  <c r="K61" i="1"/>
  <c r="D64" i="1"/>
  <c r="E64" i="1"/>
  <c r="E63" i="1" s="1"/>
  <c r="E62" i="1" s="1"/>
  <c r="G64" i="1"/>
  <c r="F64" i="1" s="1"/>
  <c r="K64" i="1" s="1"/>
  <c r="H64" i="1"/>
  <c r="H63" i="1" s="1"/>
  <c r="H62" i="1" s="1"/>
  <c r="I64" i="1"/>
  <c r="I63" i="1" s="1"/>
  <c r="I62" i="1" s="1"/>
  <c r="J64" i="1"/>
  <c r="F65" i="1"/>
  <c r="K65" i="1"/>
  <c r="F66" i="1"/>
  <c r="K66" i="1"/>
  <c r="F67" i="1"/>
  <c r="K67" i="1"/>
  <c r="F68" i="1"/>
  <c r="K68" i="1"/>
  <c r="D70" i="1"/>
  <c r="D69" i="1" s="1"/>
  <c r="E70" i="1"/>
  <c r="E69" i="1" s="1"/>
  <c r="G70" i="1"/>
  <c r="F70" i="1" s="1"/>
  <c r="K70" i="1" s="1"/>
  <c r="H70" i="1"/>
  <c r="H69" i="1" s="1"/>
  <c r="I70" i="1"/>
  <c r="I69" i="1" s="1"/>
  <c r="J70" i="1"/>
  <c r="J69" i="1" s="1"/>
  <c r="F71" i="1"/>
  <c r="K71" i="1"/>
  <c r="F72" i="1"/>
  <c r="K72" i="1"/>
  <c r="D74" i="1"/>
  <c r="D73" i="1" s="1"/>
  <c r="E74" i="1"/>
  <c r="E73" i="1" s="1"/>
  <c r="G74" i="1"/>
  <c r="F74" i="1" s="1"/>
  <c r="K74" i="1" s="1"/>
  <c r="H74" i="1"/>
  <c r="H73" i="1" s="1"/>
  <c r="I74" i="1"/>
  <c r="I73" i="1" s="1"/>
  <c r="J74" i="1"/>
  <c r="J73" i="1" s="1"/>
  <c r="F75" i="1"/>
  <c r="K75" i="1"/>
  <c r="H18" i="3" l="1"/>
  <c r="H17" i="3" s="1"/>
  <c r="H11" i="3" s="1"/>
  <c r="I18" i="3"/>
  <c r="I17" i="3" s="1"/>
  <c r="I11" i="3" s="1"/>
  <c r="E18" i="3"/>
  <c r="E17" i="3" s="1"/>
  <c r="E11" i="3" s="1"/>
  <c r="D11" i="3"/>
  <c r="G18" i="3"/>
  <c r="G27" i="3"/>
  <c r="F27" i="3" s="1"/>
  <c r="K27" i="3" s="1"/>
  <c r="G23" i="3"/>
  <c r="F23" i="3" s="1"/>
  <c r="K23" i="3" s="1"/>
  <c r="G14" i="3"/>
  <c r="I50" i="2"/>
  <c r="J13" i="2"/>
  <c r="I13" i="2"/>
  <c r="I12" i="2" s="1"/>
  <c r="I11" i="2" s="1"/>
  <c r="F32" i="2"/>
  <c r="K32" i="2" s="1"/>
  <c r="H13" i="2"/>
  <c r="H50" i="2"/>
  <c r="H45" i="2" s="1"/>
  <c r="G50" i="2"/>
  <c r="E50" i="2"/>
  <c r="E45" i="2" s="1"/>
  <c r="F62" i="2"/>
  <c r="K62" i="2" s="1"/>
  <c r="G61" i="2"/>
  <c r="F61" i="2" s="1"/>
  <c r="K61" i="2" s="1"/>
  <c r="F53" i="2"/>
  <c r="K53" i="2" s="1"/>
  <c r="D45" i="2"/>
  <c r="D32" i="2"/>
  <c r="D13" i="2" s="1"/>
  <c r="D12" i="2" s="1"/>
  <c r="D11" i="2" s="1"/>
  <c r="E13" i="2"/>
  <c r="J50" i="2"/>
  <c r="J45" i="2" s="1"/>
  <c r="D50" i="2"/>
  <c r="I45" i="2"/>
  <c r="F51" i="2"/>
  <c r="K51" i="2" s="1"/>
  <c r="F33" i="2"/>
  <c r="K33" i="2" s="1"/>
  <c r="G47" i="2"/>
  <c r="G42" i="2"/>
  <c r="F42" i="2" s="1"/>
  <c r="K42" i="2" s="1"/>
  <c r="G23" i="2"/>
  <c r="G15" i="2"/>
  <c r="D63" i="1"/>
  <c r="D62" i="1" s="1"/>
  <c r="H14" i="1"/>
  <c r="H13" i="1" s="1"/>
  <c r="E51" i="1"/>
  <c r="G33" i="1"/>
  <c r="F33" i="1" s="1"/>
  <c r="K33" i="1" s="1"/>
  <c r="D51" i="1"/>
  <c r="D46" i="1" s="1"/>
  <c r="J46" i="1"/>
  <c r="J33" i="1"/>
  <c r="J14" i="1" s="1"/>
  <c r="J13" i="1" s="1"/>
  <c r="E14" i="1"/>
  <c r="H46" i="1"/>
  <c r="F51" i="1"/>
  <c r="K51" i="1" s="1"/>
  <c r="E46" i="1"/>
  <c r="J63" i="1"/>
  <c r="J62" i="1" s="1"/>
  <c r="I46" i="1"/>
  <c r="I33" i="1"/>
  <c r="I14" i="1" s="1"/>
  <c r="I13" i="1" s="1"/>
  <c r="D14" i="1"/>
  <c r="G69" i="1"/>
  <c r="F69" i="1" s="1"/>
  <c r="K69" i="1" s="1"/>
  <c r="F52" i="1"/>
  <c r="K52" i="1" s="1"/>
  <c r="F34" i="1"/>
  <c r="K34" i="1" s="1"/>
  <c r="G63" i="1"/>
  <c r="G43" i="1"/>
  <c r="F43" i="1" s="1"/>
  <c r="K43" i="1" s="1"/>
  <c r="G73" i="1"/>
  <c r="F73" i="1" s="1"/>
  <c r="K73" i="1" s="1"/>
  <c r="G48" i="1"/>
  <c r="G38" i="1"/>
  <c r="F38" i="1" s="1"/>
  <c r="K38" i="1" s="1"/>
  <c r="G24" i="1"/>
  <c r="G16" i="1"/>
  <c r="F18" i="3" l="1"/>
  <c r="K18" i="3" s="1"/>
  <c r="G17" i="3"/>
  <c r="F17" i="3" s="1"/>
  <c r="K17" i="3" s="1"/>
  <c r="F14" i="3"/>
  <c r="K14" i="3" s="1"/>
  <c r="G13" i="3"/>
  <c r="H12" i="2"/>
  <c r="H11" i="2" s="1"/>
  <c r="F47" i="2"/>
  <c r="K47" i="2" s="1"/>
  <c r="G46" i="2"/>
  <c r="F23" i="2"/>
  <c r="K23" i="2" s="1"/>
  <c r="G22" i="2"/>
  <c r="F22" i="2" s="1"/>
  <c r="K22" i="2" s="1"/>
  <c r="J12" i="2"/>
  <c r="J11" i="2" s="1"/>
  <c r="F15" i="2"/>
  <c r="K15" i="2" s="1"/>
  <c r="G14" i="2"/>
  <c r="E12" i="2"/>
  <c r="E11" i="2" s="1"/>
  <c r="F50" i="2"/>
  <c r="K50" i="2" s="1"/>
  <c r="I11" i="1"/>
  <c r="I12" i="1"/>
  <c r="J11" i="1"/>
  <c r="J12" i="1"/>
  <c r="E13" i="1"/>
  <c r="F63" i="1"/>
  <c r="K63" i="1" s="1"/>
  <c r="G62" i="1"/>
  <c r="F62" i="1" s="1"/>
  <c r="K62" i="1" s="1"/>
  <c r="F16" i="1"/>
  <c r="K16" i="1" s="1"/>
  <c r="G15" i="1"/>
  <c r="H11" i="1"/>
  <c r="H12" i="1"/>
  <c r="F24" i="1"/>
  <c r="K24" i="1" s="1"/>
  <c r="G23" i="1"/>
  <c r="F23" i="1" s="1"/>
  <c r="K23" i="1" s="1"/>
  <c r="D13" i="1"/>
  <c r="F48" i="1"/>
  <c r="K48" i="1" s="1"/>
  <c r="G47" i="1"/>
  <c r="F13" i="3" l="1"/>
  <c r="K13" i="3" s="1"/>
  <c r="G12" i="3"/>
  <c r="F14" i="2"/>
  <c r="K14" i="2" s="1"/>
  <c r="G13" i="2"/>
  <c r="F46" i="2"/>
  <c r="K46" i="2" s="1"/>
  <c r="G45" i="2"/>
  <c r="F45" i="2" s="1"/>
  <c r="K45" i="2" s="1"/>
  <c r="F47" i="1"/>
  <c r="K47" i="1" s="1"/>
  <c r="G46" i="1"/>
  <c r="F46" i="1" s="1"/>
  <c r="K46" i="1" s="1"/>
  <c r="D11" i="1"/>
  <c r="D12" i="1"/>
  <c r="E12" i="1"/>
  <c r="E11" i="1"/>
  <c r="F15" i="1"/>
  <c r="K15" i="1" s="1"/>
  <c r="G14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2" i="1"/>
  <c r="F12" i="1" s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<sst xmlns="http://schemas.openxmlformats.org/spreadsheetml/2006/main" count="489" uniqueCount="259">
  <si>
    <t>CENTRALIZAT</t>
  </si>
  <si>
    <t xml:space="preserve"> Anexa 12</t>
  </si>
  <si>
    <t>Cont de executie - Venituri - Bugetul local</t>
  </si>
  <si>
    <t>Trimestrul: 4, Anul: 2024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</si>
  <si>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</si>
  <si>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</si>
  <si>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</si>
  <si>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</si>
  <si>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</si>
  <si>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</si>
  <si>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</si>
  <si>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</si>
  <si>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</si>
  <si>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</si>
  <si>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</si>
  <si>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</si>
  <si>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</si>
  <si>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</si>
  <si>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</si>
  <si>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</si>
  <si>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</si>
  <si>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</si>
  <si>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</si>
  <si>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</si>
  <si>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</si>
  <si>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</si>
  <si>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</si>
  <si>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</si>
  <si>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</si>
  <si>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</si>
  <si>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</si>
  <si>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</si>
  <si>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</si>
  <si>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</si>
  <si>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</si>
  <si>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</si>
  <si>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</si>
  <si>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</si>
  <si>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</si>
  <si>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</si>
  <si>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</si>
  <si>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</si>
  <si>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</si>
  <si>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</si>
  <si>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</si>
  <si>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</si>
  <si>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</si>
  <si>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</si>
  <si>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</si>
  <si>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</si>
  <si>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</si>
  <si>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</si>
  <si>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</si>
  <si>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</si>
  <si>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</si>
  <si>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</si>
  <si>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</si>
  <si>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</si>
  <si>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</si>
  <si>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</si>
  <si>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</si>
  <si>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</si>
  <si>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</si>
  <si>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</si>
  <si>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</si>
  <si>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</si>
  <si>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</si>
  <si>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</si>
  <si>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</si>
  <si>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</si>
  <si>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</si>
  <si>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</si>
  <si>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</si>
  <si>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</si>
  <si>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</si>
  <si>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</si>
  <si>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</si>
  <si>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</si>
  <si>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</si>
  <si>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</si>
  <si>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</si>
  <si>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</si>
  <si>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</si>
  <si>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</si>
  <si>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</si>
  <si>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</si>
  <si>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</si>
  <si>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</si>
  <si>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</si>
  <si>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</si>
  <si>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</si>
  <si>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</si>
  <si>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</si>
  <si>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</si>
  <si>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</si>
  <si>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</si>
  <si>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</si>
  <si>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</si>
  <si>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</si>
  <si>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</si>
  <si>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</si>
  <si>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</si>
  <si>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</si>
  <si>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</si>
  <si>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</si>
  <si>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</si>
  <si>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</si>
  <si>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</si>
  <si>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</si>
  <si>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</si>
  <si>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</si>
  <si>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</si>
  <si>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</si>
  <si>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</si>
  <si>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</si>
  <si>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</si>
  <si>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</si>
  <si>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</si>
  <si>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</si>
  <si>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</si>
  <si>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</si>
  <si>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</si>
  <si>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</si>
  <si>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</si>
  <si>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</si>
  <si>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</si>
  <si>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</si>
  <si>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</si>
  <si>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</si>
  <si>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</si>
  <si>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</si>
  <si>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</si>
  <si>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</si>
  <si>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</si>
  <si>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</si>
  <si>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</si>
  <si>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</si>
  <si>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</si>
  <si>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</si>
  <si>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</si>
  <si>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</si>
  <si>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</si>
  <si>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</si>
  <si>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</si>
  <si>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</si>
  <si>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</si>
  <si>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</si>
  <si>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</si>
  <si>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</si>
  <si>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</si>
  <si>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</si>
  <si>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</si>
  <si>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</si>
  <si>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</si>
  <si>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</si>
  <si>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</si>
  <si>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</si>
  <si>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</si>
  <si>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</si>
  <si>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</si>
  <si>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</si>
  <si>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</si>
  <si>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</si>
  <si>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</si>
  <si>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</si>
  <si>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</si>
  <si>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</si>
  <si>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</si>
  <si>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</si>
  <si>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</si>
  <si>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</si>
  <si>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</si>
  <si>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</si>
  <si>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</si>
  <si>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</si>
  <si>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</si>
  <si>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</si>
  <si>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</si>
  <si>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</si>
  <si>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</si>
  <si>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</si>
  <si>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158</t>
  </si>
  <si>
    <t>Subventii pentru finantarea cheltuielilor de capital pentru unitatile de invatamant preuniversitar</t>
  </si>
  <si>
    <t>42.02.14</t>
  </si>
  <si>
    <t>179</t>
  </si>
  <si>
    <t>Subventii pentru acordarea ajutorului pentru incalzirea locuintei si a suplimentului de energie alocate pentru consumul de combustibili solizi si/sau petrolieri</t>
  </si>
  <si>
    <t>42.02.34</t>
  </si>
  <si>
    <t>206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</si>
  <si>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</si>
  <si>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</si>
  <si>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217</t>
  </si>
  <si>
    <t>Subventii de la bugetul de stat catre bugetele locale pentru Programul national de investitii  Anghel Saligny</t>
  </si>
  <si>
    <t>42.02.87</t>
  </si>
  <si>
    <t>240</t>
  </si>
  <si>
    <t>Subventii de la alte administratii (cod. 43.02.01+43.02.04+43.02.07+43.02.08+43.02.20+43.02.21)</t>
  </si>
  <si>
    <t>43.02</t>
  </si>
  <si>
    <t>262</t>
  </si>
  <si>
    <t>Sume alocate din PNRR aferente asistenţei financiare nerambursabile</t>
  </si>
  <si>
    <t>43.02.49</t>
  </si>
  <si>
    <t>263</t>
  </si>
  <si>
    <t xml:space="preserve">  Fonduri europene nerambursabile</t>
  </si>
  <si>
    <t>43.02.49.01</t>
  </si>
  <si>
    <t>265</t>
  </si>
  <si>
    <t xml:space="preserve">  Sume aferente TVA</t>
  </si>
  <si>
    <t>43.02.49.03</t>
  </si>
  <si>
    <t>362</t>
  </si>
  <si>
    <t>Sume primite de la UE/alti donatori in contul platilor efectuate si prefinantari aferente cadrului financiar 2014-2020</t>
  </si>
  <si>
    <t>48.02</t>
  </si>
  <si>
    <t>363</t>
  </si>
  <si>
    <t>Fondul European de Dezvoltare Regionala (FEDR)</t>
  </si>
  <si>
    <t>48.02.01</t>
  </si>
  <si>
    <t>365</t>
  </si>
  <si>
    <t xml:space="preserve">  Sume primite in contul platilor efectuate in anii anteriori</t>
  </si>
  <si>
    <t>48.02.01.02</t>
  </si>
  <si>
    <t>ORDONATOR DE CREDITE,</t>
  </si>
  <si>
    <t>BUJOR MONA</t>
  </si>
  <si>
    <t>.</t>
  </si>
  <si>
    <t>CONTABIL,</t>
  </si>
  <si>
    <t>CIOVNICU DORA SORINA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</si>
  <si>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</si>
  <si>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</si>
  <si>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</si>
  <si>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</si>
  <si>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</si>
  <si>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</si>
  <si>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</si>
  <si>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</si>
  <si>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</si>
  <si>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</si>
  <si>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53</t>
  </si>
  <si>
    <t>60</t>
  </si>
  <si>
    <t>64</t>
  </si>
  <si>
    <t>71</t>
  </si>
  <si>
    <t>72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</si>
  <si>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</si>
  <si>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</si>
  <si>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</si>
  <si>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</si>
  <si>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</si>
  <si>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</si>
  <si>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</si>
  <si>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</si>
  <si>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</si>
  <si>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</si>
  <si>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</si>
  <si>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</si>
  <si>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124</t>
  </si>
  <si>
    <t>Cont de executie - Venituri - Bugetul local - sectiunea dezvoltare</t>
  </si>
  <si>
    <t>VENITURILE SECŢIUNII DE DEZVOLTARE - TOTAL</t>
  </si>
  <si>
    <t>7</t>
  </si>
  <si>
    <t>17</t>
  </si>
  <si>
    <t>18</t>
  </si>
  <si>
    <t>85</t>
  </si>
  <si>
    <t>125</t>
  </si>
  <si>
    <t>126</t>
  </si>
  <si>
    <t>128</t>
  </si>
  <si>
    <t>223</t>
  </si>
  <si>
    <t>224</t>
  </si>
  <si>
    <t>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</si>
</sst>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3B13E-E552-470A-8F50-79E3EA74FE23}">
  <dimension ref="A1:T15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D13+D62+D73</f>
        <v>13899000</v>
      </c>
      <c r="E11" s="11">
        <f>E13+E62+E73</f>
        <v>19087903</v>
      </c>
      <c r="F11" s="11">
        <f>G11+H11</f>
        <v>20729072</v>
      </c>
      <c r="G11" s="11">
        <f>G13+G62+G73</f>
        <v>1712203</v>
      </c>
      <c r="H11" s="11">
        <f>H13+H62+H73</f>
        <v>19016869</v>
      </c>
      <c r="I11" s="11">
        <f>I13+I62+I73</f>
        <v>18834507</v>
      </c>
      <c r="J11" s="11">
        <f>J13+J62+J73</f>
        <v>0</v>
      </c>
      <c r="K11" s="11">
        <f>F11-I11-J11</f>
        <v>1894565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2160000</v>
      </c>
      <c r="E12" s="11">
        <f>E13-E34</f>
        <v>2388000</v>
      </c>
      <c r="F12" s="11">
        <f>G12+H12</f>
        <v>4291465</v>
      </c>
      <c r="G12" s="11">
        <f>G13-G34</f>
        <v>1712203</v>
      </c>
      <c r="H12" s="11">
        <f>H13-H34</f>
        <v>2579262</v>
      </c>
      <c r="I12" s="11">
        <f>I13-I34</f>
        <v>2396900</v>
      </c>
      <c r="J12" s="11">
        <f>J13-J34</f>
        <v>0</v>
      </c>
      <c r="K12" s="11">
        <f>F12-I12-J12</f>
        <v>1894565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7961000</v>
      </c>
      <c r="E13" s="11">
        <f>E14+E46</f>
        <v>9596000</v>
      </c>
      <c r="F13" s="11">
        <f>G13+H13</f>
        <v>11408865</v>
      </c>
      <c r="G13" s="11">
        <f>G14+G46</f>
        <v>1712203</v>
      </c>
      <c r="H13" s="11">
        <f>H14+H46</f>
        <v>9696662</v>
      </c>
      <c r="I13" s="11">
        <f>I14+I46</f>
        <v>9514300</v>
      </c>
      <c r="J13" s="11">
        <f>J14+J46</f>
        <v>0</v>
      </c>
      <c r="K13" s="11">
        <f>F13-I13-J13</f>
        <v>1894565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7515500</v>
      </c>
      <c r="E14" s="11">
        <f>E15+E23+E33+E43</f>
        <v>9133500</v>
      </c>
      <c r="F14" s="11">
        <f>G14+H14</f>
        <v>10183807</v>
      </c>
      <c r="G14" s="11">
        <f>G15+G23+G33+G43</f>
        <v>1136916</v>
      </c>
      <c r="H14" s="11">
        <f>H15+H23+H33+H43</f>
        <v>9046891</v>
      </c>
      <c r="I14" s="11">
        <f>I15+I23+I33+I43</f>
        <v>9011558</v>
      </c>
      <c r="J14" s="11">
        <f>J15+J23+J33+J43</f>
        <v>0</v>
      </c>
      <c r="K14" s="11">
        <f>F14-I14-J14</f>
        <v>1172249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1191000</v>
      </c>
      <c r="E15" s="11">
        <f>+E16</f>
        <v>1274000</v>
      </c>
      <c r="F15" s="11">
        <f>G15+H15</f>
        <v>1230429</v>
      </c>
      <c r="G15" s="11">
        <f>+G16</f>
        <v>0</v>
      </c>
      <c r="H15" s="11">
        <f>+H16</f>
        <v>1230429</v>
      </c>
      <c r="I15" s="11">
        <f>+I16</f>
        <v>1230429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1191000</v>
      </c>
      <c r="E16" s="11">
        <f>E17+E19</f>
        <v>1274000</v>
      </c>
      <c r="F16" s="11">
        <f>G16+H16</f>
        <v>1230429</v>
      </c>
      <c r="G16" s="11">
        <f>G17+G19</f>
        <v>0</v>
      </c>
      <c r="H16" s="11">
        <f>H17+H19</f>
        <v>1230429</v>
      </c>
      <c r="I16" s="11">
        <f>I17+I19</f>
        <v>1230429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13043</v>
      </c>
      <c r="G17" s="11">
        <f>+G18</f>
        <v>0</v>
      </c>
      <c r="H17" s="11">
        <f>+H18</f>
        <v>13043</v>
      </c>
      <c r="I17" s="11">
        <f>+I18</f>
        <v>13043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13043</v>
      </c>
      <c r="G18" s="11">
        <v>0</v>
      </c>
      <c r="H18" s="11">
        <v>13043</v>
      </c>
      <c r="I18" s="11">
        <v>13043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1191000</v>
      </c>
      <c r="E19" s="11">
        <f>E20+E21+E22</f>
        <v>1274000</v>
      </c>
      <c r="F19" s="11">
        <f>G19+H19</f>
        <v>1217386</v>
      </c>
      <c r="G19" s="11">
        <f>G20+G21+G22</f>
        <v>0</v>
      </c>
      <c r="H19" s="11">
        <f>H20+H21+H22</f>
        <v>1217386</v>
      </c>
      <c r="I19" s="11">
        <f>I20+I21+I22</f>
        <v>1217386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500000</v>
      </c>
      <c r="E20" s="11">
        <v>500000</v>
      </c>
      <c r="F20" s="11">
        <f>G20+H20</f>
        <v>443443</v>
      </c>
      <c r="G20" s="11">
        <v>0</v>
      </c>
      <c r="H20" s="11">
        <v>443443</v>
      </c>
      <c r="I20" s="11">
        <v>443443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241000</v>
      </c>
      <c r="E21" s="11">
        <v>284000</v>
      </c>
      <c r="F21" s="11">
        <f>G21+H21</f>
        <v>283943</v>
      </c>
      <c r="G21" s="11">
        <v>0</v>
      </c>
      <c r="H21" s="11">
        <v>283943</v>
      </c>
      <c r="I21" s="11">
        <v>283943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450000</v>
      </c>
      <c r="E22" s="11">
        <v>490000</v>
      </c>
      <c r="F22" s="11">
        <f>G22+H22</f>
        <v>490000</v>
      </c>
      <c r="G22" s="11">
        <v>0</v>
      </c>
      <c r="H22" s="11">
        <v>490000</v>
      </c>
      <c r="I22" s="11">
        <v>490000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394500</v>
      </c>
      <c r="E23" s="11">
        <f>E24</f>
        <v>475000</v>
      </c>
      <c r="F23" s="11">
        <f>G23+H23</f>
        <v>1416050</v>
      </c>
      <c r="G23" s="11">
        <f>G24</f>
        <v>943717</v>
      </c>
      <c r="H23" s="11">
        <f>H24</f>
        <v>472333</v>
      </c>
      <c r="I23" s="11">
        <f>I24</f>
        <v>478838</v>
      </c>
      <c r="J23" s="11">
        <f>J24</f>
        <v>0</v>
      </c>
      <c r="K23" s="11">
        <f>F23-I23-J23</f>
        <v>937212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394500</v>
      </c>
      <c r="E24" s="11">
        <f>E25+E28+E32</f>
        <v>475000</v>
      </c>
      <c r="F24" s="11">
        <f>G24+H24</f>
        <v>1416050</v>
      </c>
      <c r="G24" s="11">
        <f>G25+G28+G32</f>
        <v>943717</v>
      </c>
      <c r="H24" s="11">
        <f>H25+H28+H32</f>
        <v>472333</v>
      </c>
      <c r="I24" s="11">
        <f>I25+I28+I32</f>
        <v>478838</v>
      </c>
      <c r="J24" s="11">
        <f>J25+J28+J32</f>
        <v>0</v>
      </c>
      <c r="K24" s="11">
        <f>F24-I24-J24</f>
        <v>937212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74000</v>
      </c>
      <c r="E25" s="11">
        <f>E26+E27</f>
        <v>89000</v>
      </c>
      <c r="F25" s="11">
        <f>G25+H25</f>
        <v>167540</v>
      </c>
      <c r="G25" s="11">
        <f>G26+G27</f>
        <v>76225</v>
      </c>
      <c r="H25" s="11">
        <f>H26+H27</f>
        <v>91315</v>
      </c>
      <c r="I25" s="11">
        <f>I26+I27</f>
        <v>88819</v>
      </c>
      <c r="J25" s="11">
        <f>J26+J27</f>
        <v>0</v>
      </c>
      <c r="K25" s="11">
        <f>F25-I25-J25</f>
        <v>78721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73000</v>
      </c>
      <c r="E26" s="11">
        <v>88000</v>
      </c>
      <c r="F26" s="11">
        <f>G26+H26</f>
        <v>164731</v>
      </c>
      <c r="G26" s="11">
        <v>75312</v>
      </c>
      <c r="H26" s="11">
        <v>89419</v>
      </c>
      <c r="I26" s="11">
        <v>87972</v>
      </c>
      <c r="J26" s="11">
        <v>0</v>
      </c>
      <c r="K26" s="11">
        <f>F26-I26-J26</f>
        <v>76759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1000</v>
      </c>
      <c r="E27" s="11">
        <v>1000</v>
      </c>
      <c r="F27" s="11">
        <f>G27+H27</f>
        <v>2809</v>
      </c>
      <c r="G27" s="11">
        <v>913</v>
      </c>
      <c r="H27" s="11">
        <v>1896</v>
      </c>
      <c r="I27" s="11">
        <v>847</v>
      </c>
      <c r="J27" s="11">
        <v>0</v>
      </c>
      <c r="K27" s="11">
        <f>F27-I27-J27</f>
        <v>1962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310500</v>
      </c>
      <c r="E28" s="11">
        <f>E29+E30+E31</f>
        <v>370500</v>
      </c>
      <c r="F28" s="11">
        <f>G28+H28</f>
        <v>1231032</v>
      </c>
      <c r="G28" s="11">
        <f>G29+G30+G31</f>
        <v>866062</v>
      </c>
      <c r="H28" s="11">
        <f>H29+H30+H31</f>
        <v>364970</v>
      </c>
      <c r="I28" s="11">
        <f>I29+I30+I31</f>
        <v>373971</v>
      </c>
      <c r="J28" s="11">
        <f>J29+J30+J31</f>
        <v>0</v>
      </c>
      <c r="K28" s="11">
        <f>F28-I28-J28</f>
        <v>857061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95000</v>
      </c>
      <c r="E29" s="11">
        <v>95000</v>
      </c>
      <c r="F29" s="11">
        <f>G29+H29</f>
        <v>294674</v>
      </c>
      <c r="G29" s="11">
        <v>206804</v>
      </c>
      <c r="H29" s="11">
        <v>87870</v>
      </c>
      <c r="I29" s="11">
        <v>96965</v>
      </c>
      <c r="J29" s="11">
        <v>0</v>
      </c>
      <c r="K29" s="11">
        <f>F29-I29-J29</f>
        <v>197709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500</v>
      </c>
      <c r="E30" s="11">
        <v>1500</v>
      </c>
      <c r="F30" s="11">
        <f>G30+H30</f>
        <v>1212</v>
      </c>
      <c r="G30" s="11">
        <v>86</v>
      </c>
      <c r="H30" s="11">
        <v>1126</v>
      </c>
      <c r="I30" s="11">
        <v>1212</v>
      </c>
      <c r="J30" s="11">
        <v>0</v>
      </c>
      <c r="K30" s="11">
        <f>F30-I30-J30</f>
        <v>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215000</v>
      </c>
      <c r="E31" s="11">
        <v>274000</v>
      </c>
      <c r="F31" s="11">
        <f>G31+H31</f>
        <v>935146</v>
      </c>
      <c r="G31" s="11">
        <v>659172</v>
      </c>
      <c r="H31" s="11">
        <v>275974</v>
      </c>
      <c r="I31" s="11">
        <v>275794</v>
      </c>
      <c r="J31" s="11">
        <v>0</v>
      </c>
      <c r="K31" s="11">
        <f>F31-I31-J31</f>
        <v>659352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10000</v>
      </c>
      <c r="E32" s="11">
        <v>15500</v>
      </c>
      <c r="F32" s="11">
        <f>G32+H32</f>
        <v>17478</v>
      </c>
      <c r="G32" s="11">
        <v>1430</v>
      </c>
      <c r="H32" s="11">
        <v>16048</v>
      </c>
      <c r="I32" s="11">
        <v>16048</v>
      </c>
      <c r="J32" s="11">
        <v>0</v>
      </c>
      <c r="K32" s="11">
        <f>F32-I32-J32</f>
        <v>1430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5926000</v>
      </c>
      <c r="E33" s="11">
        <f>E34+E38</f>
        <v>7375500</v>
      </c>
      <c r="F33" s="11">
        <f>G33+H33</f>
        <v>7525169</v>
      </c>
      <c r="G33" s="11">
        <f>G34+G38</f>
        <v>189671</v>
      </c>
      <c r="H33" s="11">
        <f>H34+H38</f>
        <v>7335498</v>
      </c>
      <c r="I33" s="11">
        <f>I34+I38</f>
        <v>7292872</v>
      </c>
      <c r="J33" s="11">
        <f>J34+J38</f>
        <v>0</v>
      </c>
      <c r="K33" s="11">
        <f>F33-I33-J33</f>
        <v>232297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5801000</v>
      </c>
      <c r="E34" s="11">
        <f>+E35+E36+E37</f>
        <v>7208000</v>
      </c>
      <c r="F34" s="11">
        <f>G34+H34</f>
        <v>7117400</v>
      </c>
      <c r="G34" s="11">
        <f>+G35+G36+G37</f>
        <v>0</v>
      </c>
      <c r="H34" s="11">
        <f>+H35+H36+H37</f>
        <v>7117400</v>
      </c>
      <c r="I34" s="11">
        <f>+I35+I36+I37</f>
        <v>7117400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3579000</v>
      </c>
      <c r="E35" s="11">
        <v>4186000</v>
      </c>
      <c r="F35" s="11">
        <f>G35+H35</f>
        <v>4095400</v>
      </c>
      <c r="G35" s="11">
        <v>0</v>
      </c>
      <c r="H35" s="11">
        <v>4095400</v>
      </c>
      <c r="I35" s="11">
        <v>4095400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40000</v>
      </c>
      <c r="F36" s="11">
        <f>G36+H36</f>
        <v>40000</v>
      </c>
      <c r="G36" s="11">
        <v>0</v>
      </c>
      <c r="H36" s="11">
        <v>40000</v>
      </c>
      <c r="I36" s="11">
        <v>40000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2182000</v>
      </c>
      <c r="E37" s="11">
        <v>2982000</v>
      </c>
      <c r="F37" s="11">
        <f>G37+H37</f>
        <v>2982000</v>
      </c>
      <c r="G37" s="11">
        <v>0</v>
      </c>
      <c r="H37" s="11">
        <v>2982000</v>
      </c>
      <c r="I37" s="11">
        <v>2982000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125000</v>
      </c>
      <c r="E38" s="11">
        <f>E39+E42</f>
        <v>167500</v>
      </c>
      <c r="F38" s="11">
        <f>G38+H38</f>
        <v>407769</v>
      </c>
      <c r="G38" s="11">
        <f>G39+G42</f>
        <v>189671</v>
      </c>
      <c r="H38" s="11">
        <f>H39+H42</f>
        <v>218098</v>
      </c>
      <c r="I38" s="11">
        <f>I39+I42</f>
        <v>175472</v>
      </c>
      <c r="J38" s="11">
        <f>J39+J42</f>
        <v>0</v>
      </c>
      <c r="K38" s="11">
        <f>F38-I38-J38</f>
        <v>232297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125000</v>
      </c>
      <c r="E39" s="11">
        <f>E40+E41</f>
        <v>167500</v>
      </c>
      <c r="F39" s="11">
        <f>G39+H39</f>
        <v>407426</v>
      </c>
      <c r="G39" s="11">
        <f>G40+G41</f>
        <v>189671</v>
      </c>
      <c r="H39" s="11">
        <f>H40+H41</f>
        <v>217755</v>
      </c>
      <c r="I39" s="11">
        <f>I40+I41</f>
        <v>175129</v>
      </c>
      <c r="J39" s="11">
        <f>J40+J41</f>
        <v>0</v>
      </c>
      <c r="K39" s="11">
        <f>F39-I39-J39</f>
        <v>232297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110000</v>
      </c>
      <c r="E40" s="11">
        <v>150000</v>
      </c>
      <c r="F40" s="11">
        <f>G40+H40</f>
        <v>377034</v>
      </c>
      <c r="G40" s="11">
        <v>180801</v>
      </c>
      <c r="H40" s="11">
        <v>196233</v>
      </c>
      <c r="I40" s="11">
        <v>157683</v>
      </c>
      <c r="J40" s="11">
        <v>0</v>
      </c>
      <c r="K40" s="11">
        <f>F40-I40-J40</f>
        <v>219351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15000</v>
      </c>
      <c r="E41" s="11">
        <v>17500</v>
      </c>
      <c r="F41" s="11">
        <f>G41+H41</f>
        <v>30392</v>
      </c>
      <c r="G41" s="11">
        <v>8870</v>
      </c>
      <c r="H41" s="11">
        <v>21522</v>
      </c>
      <c r="I41" s="11">
        <v>17446</v>
      </c>
      <c r="J41" s="11">
        <v>0</v>
      </c>
      <c r="K41" s="11">
        <f>F41-I41-J41</f>
        <v>12946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343</v>
      </c>
      <c r="G42" s="11">
        <v>0</v>
      </c>
      <c r="H42" s="11">
        <v>343</v>
      </c>
      <c r="I42" s="11">
        <v>343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4000</v>
      </c>
      <c r="E43" s="11">
        <f>E44</f>
        <v>9000</v>
      </c>
      <c r="F43" s="11">
        <f>G43+H43</f>
        <v>12159</v>
      </c>
      <c r="G43" s="11">
        <f>G44</f>
        <v>3528</v>
      </c>
      <c r="H43" s="11">
        <f>H44</f>
        <v>8631</v>
      </c>
      <c r="I43" s="11">
        <f>I44</f>
        <v>9419</v>
      </c>
      <c r="J43" s="11">
        <f>J44</f>
        <v>0</v>
      </c>
      <c r="K43" s="11">
        <f>F43-I43-J43</f>
        <v>2740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4000</v>
      </c>
      <c r="E44" s="11">
        <f>E45</f>
        <v>9000</v>
      </c>
      <c r="F44" s="11">
        <f>G44+H44</f>
        <v>12159</v>
      </c>
      <c r="G44" s="11">
        <f>G45</f>
        <v>3528</v>
      </c>
      <c r="H44" s="11">
        <f>H45</f>
        <v>8631</v>
      </c>
      <c r="I44" s="11">
        <f>I45</f>
        <v>9419</v>
      </c>
      <c r="J44" s="11">
        <f>J45</f>
        <v>0</v>
      </c>
      <c r="K44" s="11">
        <f>F44-I44-J44</f>
        <v>2740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4000</v>
      </c>
      <c r="E45" s="11">
        <v>9000</v>
      </c>
      <c r="F45" s="11">
        <f>G45+H45</f>
        <v>12159</v>
      </c>
      <c r="G45" s="11">
        <v>3528</v>
      </c>
      <c r="H45" s="11">
        <v>8631</v>
      </c>
      <c r="I45" s="11">
        <v>9419</v>
      </c>
      <c r="J45" s="11">
        <v>0</v>
      </c>
      <c r="K45" s="11">
        <f>F45-I45-J45</f>
        <v>2740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445500</v>
      </c>
      <c r="E46" s="11">
        <f>E47+E51</f>
        <v>462500</v>
      </c>
      <c r="F46" s="11">
        <f>G46+H46</f>
        <v>1225058</v>
      </c>
      <c r="G46" s="11">
        <f>G47+G51</f>
        <v>575287</v>
      </c>
      <c r="H46" s="11">
        <f>H47+H51</f>
        <v>649771</v>
      </c>
      <c r="I46" s="11">
        <f>I47+I51</f>
        <v>502742</v>
      </c>
      <c r="J46" s="11">
        <f>J47+J51</f>
        <v>0</v>
      </c>
      <c r="K46" s="11">
        <f>F46-I46-J46</f>
        <v>722316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85000</v>
      </c>
      <c r="E47" s="11">
        <f>E48</f>
        <v>85000</v>
      </c>
      <c r="F47" s="11">
        <f>G47+H47</f>
        <v>108939</v>
      </c>
      <c r="G47" s="11">
        <f>G48</f>
        <v>23361</v>
      </c>
      <c r="H47" s="11">
        <f>H48</f>
        <v>85578</v>
      </c>
      <c r="I47" s="11">
        <f>I48</f>
        <v>93519</v>
      </c>
      <c r="J47" s="11">
        <f>J48</f>
        <v>0</v>
      </c>
      <c r="K47" s="11">
        <f>F47-I47-J47</f>
        <v>15420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85000</v>
      </c>
      <c r="E48" s="11">
        <f>+E49</f>
        <v>85000</v>
      </c>
      <c r="F48" s="11">
        <f>G48+H48</f>
        <v>108939</v>
      </c>
      <c r="G48" s="11">
        <f>+G49</f>
        <v>23361</v>
      </c>
      <c r="H48" s="11">
        <f>+H49</f>
        <v>85578</v>
      </c>
      <c r="I48" s="11">
        <f>+I49</f>
        <v>93519</v>
      </c>
      <c r="J48" s="11">
        <f>+J49</f>
        <v>0</v>
      </c>
      <c r="K48" s="11">
        <f>F48-I48-J48</f>
        <v>15420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85000</v>
      </c>
      <c r="E49" s="11">
        <f>+E50</f>
        <v>85000</v>
      </c>
      <c r="F49" s="11">
        <f>G49+H49</f>
        <v>108939</v>
      </c>
      <c r="G49" s="11">
        <f>+G50</f>
        <v>23361</v>
      </c>
      <c r="H49" s="11">
        <f>+H50</f>
        <v>85578</v>
      </c>
      <c r="I49" s="11">
        <f>+I50</f>
        <v>93519</v>
      </c>
      <c r="J49" s="11">
        <f>+J50</f>
        <v>0</v>
      </c>
      <c r="K49" s="11">
        <f>F49-I49-J49</f>
        <v>15420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85000</v>
      </c>
      <c r="E50" s="11">
        <v>85000</v>
      </c>
      <c r="F50" s="11">
        <f>G50+H50</f>
        <v>108939</v>
      </c>
      <c r="G50" s="11">
        <v>23361</v>
      </c>
      <c r="H50" s="11">
        <v>85578</v>
      </c>
      <c r="I50" s="11">
        <v>93519</v>
      </c>
      <c r="J50" s="11">
        <v>0</v>
      </c>
      <c r="K50" s="11">
        <f>F50-I50-J50</f>
        <v>15420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D52+D54+D57</f>
        <v>360500</v>
      </c>
      <c r="E51" s="11">
        <f>E52+E54+E57</f>
        <v>377500</v>
      </c>
      <c r="F51" s="11">
        <f>G51+H51</f>
        <v>1116119</v>
      </c>
      <c r="G51" s="11">
        <f>G52+G54+G57</f>
        <v>551926</v>
      </c>
      <c r="H51" s="11">
        <f>H52+H54+H57</f>
        <v>564193</v>
      </c>
      <c r="I51" s="11">
        <f>I52+I54+I57</f>
        <v>409223</v>
      </c>
      <c r="J51" s="11">
        <f>J52+J54+J57</f>
        <v>0</v>
      </c>
      <c r="K51" s="11">
        <f>F51-I51-J51</f>
        <v>706896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</f>
        <v>0</v>
      </c>
      <c r="E52" s="11">
        <f>E53</f>
        <v>0</v>
      </c>
      <c r="F52" s="11">
        <f>G52+H52</f>
        <v>16688</v>
      </c>
      <c r="G52" s="11">
        <f>G53</f>
        <v>0</v>
      </c>
      <c r="H52" s="11">
        <f>H53</f>
        <v>16688</v>
      </c>
      <c r="I52" s="11">
        <f>I53</f>
        <v>15315</v>
      </c>
      <c r="J52" s="11">
        <f>J53</f>
        <v>0</v>
      </c>
      <c r="K52" s="11">
        <f>F52-I52-J52</f>
        <v>1373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16688</v>
      </c>
      <c r="G53" s="11">
        <v>0</v>
      </c>
      <c r="H53" s="11">
        <v>16688</v>
      </c>
      <c r="I53" s="11">
        <v>15315</v>
      </c>
      <c r="J53" s="11">
        <v>0</v>
      </c>
      <c r="K53" s="11">
        <f>F53-I53-J53</f>
        <v>1373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110500</v>
      </c>
      <c r="E54" s="11">
        <f>E55</f>
        <v>125500</v>
      </c>
      <c r="F54" s="11">
        <f>G54+H54</f>
        <v>644552</v>
      </c>
      <c r="G54" s="11">
        <f>G55</f>
        <v>394165</v>
      </c>
      <c r="H54" s="11">
        <f>H55</f>
        <v>250387</v>
      </c>
      <c r="I54" s="11">
        <f>I55</f>
        <v>124265</v>
      </c>
      <c r="J54" s="11">
        <f>J55</f>
        <v>0</v>
      </c>
      <c r="K54" s="11">
        <f>F54-I54-J54</f>
        <v>520287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110500</v>
      </c>
      <c r="E55" s="11">
        <f>E56</f>
        <v>125500</v>
      </c>
      <c r="F55" s="11">
        <f>G55+H55</f>
        <v>644552</v>
      </c>
      <c r="G55" s="11">
        <f>G56</f>
        <v>394165</v>
      </c>
      <c r="H55" s="11">
        <f>H56</f>
        <v>250387</v>
      </c>
      <c r="I55" s="11">
        <f>I56</f>
        <v>124265</v>
      </c>
      <c r="J55" s="11">
        <f>J56</f>
        <v>0</v>
      </c>
      <c r="K55" s="11">
        <f>F55-I55-J55</f>
        <v>520287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110500</v>
      </c>
      <c r="E56" s="11">
        <v>125500</v>
      </c>
      <c r="F56" s="11">
        <f>G56+H56</f>
        <v>644552</v>
      </c>
      <c r="G56" s="11">
        <v>394165</v>
      </c>
      <c r="H56" s="11">
        <v>250387</v>
      </c>
      <c r="I56" s="11">
        <v>124265</v>
      </c>
      <c r="J56" s="11">
        <v>0</v>
      </c>
      <c r="K56" s="11">
        <f>F56-I56-J56</f>
        <v>520287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250000</v>
      </c>
      <c r="E57" s="11">
        <f>+E58+E59</f>
        <v>252000</v>
      </c>
      <c r="F57" s="11">
        <f>G57+H57</f>
        <v>454879</v>
      </c>
      <c r="G57" s="11">
        <f>+G58+G59</f>
        <v>157761</v>
      </c>
      <c r="H57" s="11">
        <f>+H58+H59</f>
        <v>297118</v>
      </c>
      <c r="I57" s="11">
        <f>+I58+I59</f>
        <v>269643</v>
      </c>
      <c r="J57" s="11">
        <f>+J58+J59</f>
        <v>0</v>
      </c>
      <c r="K57" s="11">
        <f>F57-I57-J57</f>
        <v>185236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215000</v>
      </c>
      <c r="E58" s="11">
        <v>215000</v>
      </c>
      <c r="F58" s="11">
        <f>G58+H58</f>
        <v>394463</v>
      </c>
      <c r="G58" s="11">
        <v>139752</v>
      </c>
      <c r="H58" s="11">
        <v>254711</v>
      </c>
      <c r="I58" s="11">
        <v>230336</v>
      </c>
      <c r="J58" s="11">
        <v>0</v>
      </c>
      <c r="K58" s="11">
        <f>F58-I58-J58</f>
        <v>164127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35000</v>
      </c>
      <c r="E59" s="11">
        <v>37000</v>
      </c>
      <c r="F59" s="11">
        <f>G59+H59</f>
        <v>60416</v>
      </c>
      <c r="G59" s="11">
        <v>18009</v>
      </c>
      <c r="H59" s="11">
        <v>42407</v>
      </c>
      <c r="I59" s="11">
        <v>39307</v>
      </c>
      <c r="J59" s="11">
        <v>0</v>
      </c>
      <c r="K59" s="11">
        <f>F59-I59-J59</f>
        <v>21109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-220135</v>
      </c>
      <c r="E60" s="11">
        <v>538973</v>
      </c>
      <c r="F60" s="11">
        <f>G60+H60</f>
        <v>370533</v>
      </c>
      <c r="G60" s="11">
        <v>0</v>
      </c>
      <c r="H60" s="11">
        <v>370533</v>
      </c>
      <c r="I60" s="11">
        <v>370533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220135</v>
      </c>
      <c r="E61" s="11">
        <v>-538973</v>
      </c>
      <c r="F61" s="11">
        <f>G61+H61</f>
        <v>-370533</v>
      </c>
      <c r="G61" s="11">
        <v>0</v>
      </c>
      <c r="H61" s="11">
        <v>-370533</v>
      </c>
      <c r="I61" s="11">
        <v>-370533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5938000</v>
      </c>
      <c r="E62" s="11">
        <f>E63</f>
        <v>9376625</v>
      </c>
      <c r="F62" s="11">
        <f>G62+H62</f>
        <v>9204929</v>
      </c>
      <c r="G62" s="11">
        <f>G63</f>
        <v>0</v>
      </c>
      <c r="H62" s="11">
        <f>H63</f>
        <v>9204929</v>
      </c>
      <c r="I62" s="11">
        <f>I63</f>
        <v>9204929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D64+D69</f>
        <v>5938000</v>
      </c>
      <c r="E63" s="11">
        <f>E64+E69</f>
        <v>9376625</v>
      </c>
      <c r="F63" s="11">
        <f>G63+H63</f>
        <v>9204929</v>
      </c>
      <c r="G63" s="11">
        <f>G64+G69</f>
        <v>0</v>
      </c>
      <c r="H63" s="11">
        <f>H64+H69</f>
        <v>9204929</v>
      </c>
      <c r="I63" s="11">
        <f>I64+I69</f>
        <v>9204929</v>
      </c>
      <c r="J63" s="11">
        <f>J64+J69</f>
        <v>0</v>
      </c>
      <c r="K63" s="11">
        <f>F63-I63-J63</f>
        <v>0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+D65+D66+D67+D68</f>
        <v>5938000</v>
      </c>
      <c r="E64" s="11">
        <f>+E65+E66+E67+E68</f>
        <v>8405483</v>
      </c>
      <c r="F64" s="11">
        <f>G64+H64</f>
        <v>8233788</v>
      </c>
      <c r="G64" s="11">
        <f>+G65+G66+G67+G68</f>
        <v>0</v>
      </c>
      <c r="H64" s="11">
        <f>+H65+H66+H67+H68</f>
        <v>8233788</v>
      </c>
      <c r="I64" s="11">
        <f>+I65+I66+I67+I68</f>
        <v>8233788</v>
      </c>
      <c r="J64" s="11">
        <f>+J65+J66+J67+J68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73000</v>
      </c>
      <c r="F65" s="11">
        <f>G65+H65</f>
        <v>73000</v>
      </c>
      <c r="G65" s="11">
        <v>0</v>
      </c>
      <c r="H65" s="11">
        <v>73000</v>
      </c>
      <c r="I65" s="11">
        <v>73000</v>
      </c>
      <c r="J65" s="11">
        <v>0</v>
      </c>
      <c r="K65" s="11">
        <f>F65-I65-J65</f>
        <v>0</v>
      </c>
    </row>
    <row r="66" spans="1:12" s="6" customFormat="1" ht="43.5" x14ac:dyDescent="0.25">
      <c r="A66" s="10" t="s">
        <v>184</v>
      </c>
      <c r="B66" s="10" t="s">
        <v>185</v>
      </c>
      <c r="C66" s="10" t="s">
        <v>186</v>
      </c>
      <c r="D66" s="11">
        <v>70000</v>
      </c>
      <c r="E66" s="11">
        <v>318764</v>
      </c>
      <c r="F66" s="11">
        <f>G66+H66</f>
        <v>315524</v>
      </c>
      <c r="G66" s="11">
        <v>0</v>
      </c>
      <c r="H66" s="11">
        <v>315524</v>
      </c>
      <c r="I66" s="11">
        <v>315524</v>
      </c>
      <c r="J66" s="11">
        <v>0</v>
      </c>
      <c r="K66" s="11">
        <f>F66-I66-J66</f>
        <v>0</v>
      </c>
    </row>
    <row r="67" spans="1:12" s="6" customFormat="1" ht="54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46112</v>
      </c>
      <c r="F67" s="11">
        <f>G67+H67</f>
        <v>46112</v>
      </c>
      <c r="G67" s="11">
        <v>0</v>
      </c>
      <c r="H67" s="11">
        <v>46112</v>
      </c>
      <c r="I67" s="11">
        <v>46112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5868000</v>
      </c>
      <c r="E68" s="11">
        <v>7967607</v>
      </c>
      <c r="F68" s="11">
        <f>G68+H68</f>
        <v>7799152</v>
      </c>
      <c r="G68" s="11">
        <v>0</v>
      </c>
      <c r="H68" s="11">
        <v>7799152</v>
      </c>
      <c r="I68" s="11">
        <v>7799152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f>+D70</f>
        <v>0</v>
      </c>
      <c r="E69" s="11">
        <f>+E70</f>
        <v>971142</v>
      </c>
      <c r="F69" s="11">
        <f>G69+H69</f>
        <v>971141</v>
      </c>
      <c r="G69" s="11">
        <f>+G70</f>
        <v>0</v>
      </c>
      <c r="H69" s="11">
        <f>+H70</f>
        <v>971141</v>
      </c>
      <c r="I69" s="11">
        <f>+I70</f>
        <v>971141</v>
      </c>
      <c r="J69" s="11">
        <f>+J70</f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D71+D72</f>
        <v>0</v>
      </c>
      <c r="E70" s="11">
        <f>E71+E72</f>
        <v>971142</v>
      </c>
      <c r="F70" s="11">
        <f>G70+H70</f>
        <v>971141</v>
      </c>
      <c r="G70" s="11">
        <f>G71+G72</f>
        <v>0</v>
      </c>
      <c r="H70" s="11">
        <f>H71+H72</f>
        <v>971141</v>
      </c>
      <c r="I70" s="11">
        <f>I71+I72</f>
        <v>971141</v>
      </c>
      <c r="J70" s="11">
        <f>J71+J72</f>
        <v>0</v>
      </c>
      <c r="K70" s="11">
        <f>F70-I70-J70</f>
        <v>0</v>
      </c>
    </row>
    <row r="71" spans="1:12" s="6" customFormat="1" x14ac:dyDescent="0.25">
      <c r="A71" s="10" t="s">
        <v>199</v>
      </c>
      <c r="B71" s="10" t="s">
        <v>200</v>
      </c>
      <c r="C71" s="10" t="s">
        <v>201</v>
      </c>
      <c r="D71" s="11">
        <v>0</v>
      </c>
      <c r="E71" s="11">
        <v>816085</v>
      </c>
      <c r="F71" s="11">
        <f>G71+H71</f>
        <v>816085</v>
      </c>
      <c r="G71" s="11">
        <v>0</v>
      </c>
      <c r="H71" s="11">
        <v>816085</v>
      </c>
      <c r="I71" s="11">
        <v>816085</v>
      </c>
      <c r="J71" s="11">
        <v>0</v>
      </c>
      <c r="K71" s="11">
        <f>F71-I71-J71</f>
        <v>0</v>
      </c>
    </row>
    <row r="72" spans="1:12" s="6" customFormat="1" x14ac:dyDescent="0.25">
      <c r="A72" s="10" t="s">
        <v>202</v>
      </c>
      <c r="B72" s="10" t="s">
        <v>203</v>
      </c>
      <c r="C72" s="10" t="s">
        <v>204</v>
      </c>
      <c r="D72" s="11">
        <v>0</v>
      </c>
      <c r="E72" s="11">
        <v>155057</v>
      </c>
      <c r="F72" s="11">
        <f>G72+H72</f>
        <v>155056</v>
      </c>
      <c r="G72" s="11">
        <v>0</v>
      </c>
      <c r="H72" s="11">
        <v>155056</v>
      </c>
      <c r="I72" s="11">
        <v>155056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D74</f>
        <v>0</v>
      </c>
      <c r="E73" s="11">
        <f>E74</f>
        <v>115278</v>
      </c>
      <c r="F73" s="11">
        <f>G73+H73</f>
        <v>115278</v>
      </c>
      <c r="G73" s="11">
        <f>G74</f>
        <v>0</v>
      </c>
      <c r="H73" s="11">
        <f>H74</f>
        <v>115278</v>
      </c>
      <c r="I73" s="11">
        <f>I74</f>
        <v>115278</v>
      </c>
      <c r="J73" s="11">
        <f>J74</f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f>+D75</f>
        <v>0</v>
      </c>
      <c r="E74" s="11">
        <f>+E75</f>
        <v>115278</v>
      </c>
      <c r="F74" s="11">
        <f>G74+H74</f>
        <v>115278</v>
      </c>
      <c r="G74" s="11">
        <f>+G75</f>
        <v>0</v>
      </c>
      <c r="H74" s="11">
        <f>+H75</f>
        <v>115278</v>
      </c>
      <c r="I74" s="11">
        <f>+I75</f>
        <v>115278</v>
      </c>
      <c r="J74" s="11">
        <f>+J75</f>
        <v>0</v>
      </c>
      <c r="K74" s="11">
        <f>F74-I74-J74</f>
        <v>0</v>
      </c>
    </row>
    <row r="75" spans="1:12" s="6" customFormat="1" ht="22.5" x14ac:dyDescent="0.25">
      <c r="A75" s="10" t="s">
        <v>211</v>
      </c>
      <c r="B75" s="10" t="s">
        <v>212</v>
      </c>
      <c r="C75" s="10" t="s">
        <v>213</v>
      </c>
      <c r="D75" s="11">
        <v>0</v>
      </c>
      <c r="E75" s="11">
        <v>115278</v>
      </c>
      <c r="F75" s="11">
        <f>G75+H75</f>
        <v>115278</v>
      </c>
      <c r="G75" s="11">
        <v>0</v>
      </c>
      <c r="H75" s="11">
        <v>115278</v>
      </c>
      <c r="I75" s="11">
        <v>115278</v>
      </c>
      <c r="J75" s="11">
        <v>0</v>
      </c>
      <c r="K75" s="11">
        <f>F75-I75-J75</f>
        <v>0</v>
      </c>
    </row>
    <row r="76" spans="1:12" s="6" customFormat="1" x14ac:dyDescent="0.25">
      <c r="A76" s="8"/>
      <c r="B76" s="8"/>
      <c r="C76" s="8"/>
      <c r="D76" s="9"/>
      <c r="E76" s="9"/>
      <c r="F76" s="9"/>
      <c r="G76" s="9"/>
      <c r="H76" s="9"/>
      <c r="I76" s="9"/>
      <c r="J76" s="9"/>
      <c r="K76" s="9"/>
    </row>
    <row r="77" spans="1:12" x14ac:dyDescent="0.25">
      <c r="A77" s="13" t="s">
        <v>214</v>
      </c>
      <c r="B77" s="13"/>
      <c r="C77" s="13"/>
      <c r="D77" s="13"/>
      <c r="E77" s="13" t="s">
        <v>216</v>
      </c>
      <c r="F77" s="13"/>
      <c r="G77" s="13"/>
      <c r="H77" s="13"/>
      <c r="I77" s="13" t="s">
        <v>217</v>
      </c>
      <c r="J77" s="13"/>
      <c r="K77" s="13"/>
      <c r="L77" s="13"/>
    </row>
    <row r="78" spans="1:12" x14ac:dyDescent="0.25">
      <c r="A78" s="3" t="s">
        <v>215</v>
      </c>
      <c r="B78" s="3"/>
      <c r="C78" s="3"/>
      <c r="D78" s="3"/>
      <c r="E78" s="3" t="s">
        <v>216</v>
      </c>
      <c r="F78" s="3"/>
      <c r="G78" s="3"/>
      <c r="H78" s="3"/>
      <c r="I78" s="3" t="s">
        <v>218</v>
      </c>
      <c r="J78" s="3"/>
      <c r="K78" s="3"/>
      <c r="L78" s="3"/>
    </row>
    <row r="153" spans="1:20" x14ac:dyDescent="0.25">
      <c r="A153" s="12"/>
      <c r="B153" s="12"/>
      <c r="C153" s="12"/>
      <c r="D153" s="12"/>
      <c r="I153" s="12"/>
      <c r="J153" s="12"/>
      <c r="K153" s="12"/>
      <c r="L153" s="12"/>
      <c r="Q153" s="12"/>
      <c r="R153" s="12"/>
      <c r="S153" s="12"/>
      <c r="T153" s="12"/>
    </row>
  </sheetData>
  <mergeCells count="22">
    <mergeCell ref="A77:D77"/>
    <mergeCell ref="A78:D78"/>
    <mergeCell ref="E77:H77"/>
    <mergeCell ref="E78:H78"/>
    <mergeCell ref="I77:L77"/>
    <mergeCell ref="I78:L7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16CB-663A-4447-AA16-A2C7FCF773AE}">
  <dimension ref="A1:T13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220</v>
      </c>
      <c r="C11" s="10" t="s">
        <v>21</v>
      </c>
      <c r="D11" s="11">
        <f>D12+D61</f>
        <v>7810865</v>
      </c>
      <c r="E11" s="11">
        <f>E12+E61</f>
        <v>10453737</v>
      </c>
      <c r="F11" s="11">
        <f>G11+H11</f>
        <v>12094922</v>
      </c>
      <c r="G11" s="11">
        <f>G12+G61</f>
        <v>1712203</v>
      </c>
      <c r="H11" s="11">
        <f>H12+H61</f>
        <v>10382719</v>
      </c>
      <c r="I11" s="11">
        <f>I12+I61</f>
        <v>10200357</v>
      </c>
      <c r="J11" s="11">
        <f>J12+J61</f>
        <v>0</v>
      </c>
      <c r="K11" s="11">
        <f>F11-I11-J11</f>
        <v>1894565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7740865</v>
      </c>
      <c r="E12" s="11">
        <f>E13+E45</f>
        <v>10134973</v>
      </c>
      <c r="F12" s="11">
        <f>G12+H12</f>
        <v>11779398</v>
      </c>
      <c r="G12" s="11">
        <f>G13+G45</f>
        <v>1712203</v>
      </c>
      <c r="H12" s="11">
        <f>H13+H45</f>
        <v>10067195</v>
      </c>
      <c r="I12" s="11">
        <f>I13+I45</f>
        <v>9884833</v>
      </c>
      <c r="J12" s="11">
        <f>J13+J45</f>
        <v>0</v>
      </c>
      <c r="K12" s="11">
        <f>F12-I12-J12</f>
        <v>1894565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7515500</v>
      </c>
      <c r="E13" s="11">
        <f>E14+E22+E32+E42</f>
        <v>9133500</v>
      </c>
      <c r="F13" s="11">
        <f>G13+H13</f>
        <v>10183807</v>
      </c>
      <c r="G13" s="11">
        <f>G14+G22+G32+G42</f>
        <v>1136916</v>
      </c>
      <c r="H13" s="11">
        <f>H14+H22+H32+H42</f>
        <v>9046891</v>
      </c>
      <c r="I13" s="11">
        <f>I14+I22+I32+I42</f>
        <v>9011558</v>
      </c>
      <c r="J13" s="11">
        <f>J14+J22+J32+J42</f>
        <v>0</v>
      </c>
      <c r="K13" s="11">
        <f>F13-I13-J13</f>
        <v>1172249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1191000</v>
      </c>
      <c r="E14" s="11">
        <f>+E15</f>
        <v>1274000</v>
      </c>
      <c r="F14" s="11">
        <f>G14+H14</f>
        <v>1230429</v>
      </c>
      <c r="G14" s="11">
        <f>+G15</f>
        <v>0</v>
      </c>
      <c r="H14" s="11">
        <f>+H15</f>
        <v>1230429</v>
      </c>
      <c r="I14" s="11">
        <f>+I15</f>
        <v>1230429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221</v>
      </c>
      <c r="B15" s="10" t="s">
        <v>35</v>
      </c>
      <c r="C15" s="10" t="s">
        <v>36</v>
      </c>
      <c r="D15" s="11">
        <f>D16+D18</f>
        <v>1191000</v>
      </c>
      <c r="E15" s="11">
        <f>E16+E18</f>
        <v>1274000</v>
      </c>
      <c r="F15" s="11">
        <f>G15+H15</f>
        <v>1230429</v>
      </c>
      <c r="G15" s="11">
        <f>G16+G18</f>
        <v>0</v>
      </c>
      <c r="H15" s="11">
        <f>H16+H18</f>
        <v>1230429</v>
      </c>
      <c r="I15" s="11">
        <f>I16+I18</f>
        <v>1230429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13043</v>
      </c>
      <c r="G16" s="11">
        <f>+G17</f>
        <v>0</v>
      </c>
      <c r="H16" s="11">
        <f>+H17</f>
        <v>13043</v>
      </c>
      <c r="I16" s="11">
        <f>+I17</f>
        <v>13043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222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13043</v>
      </c>
      <c r="G17" s="11">
        <v>0</v>
      </c>
      <c r="H17" s="11">
        <v>13043</v>
      </c>
      <c r="I17" s="11">
        <v>13043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1191000</v>
      </c>
      <c r="E18" s="11">
        <f>E19+E20+E21</f>
        <v>1274000</v>
      </c>
      <c r="F18" s="11">
        <f>G18+H18</f>
        <v>1217386</v>
      </c>
      <c r="G18" s="11">
        <f>G19+G20+G21</f>
        <v>0</v>
      </c>
      <c r="H18" s="11">
        <f>H19+H20+H21</f>
        <v>1217386</v>
      </c>
      <c r="I18" s="11">
        <f>I19+I20+I21</f>
        <v>1217386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500000</v>
      </c>
      <c r="E19" s="11">
        <v>500000</v>
      </c>
      <c r="F19" s="11">
        <f>G19+H19</f>
        <v>443443</v>
      </c>
      <c r="G19" s="11">
        <v>0</v>
      </c>
      <c r="H19" s="11">
        <v>443443</v>
      </c>
      <c r="I19" s="11">
        <v>443443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241000</v>
      </c>
      <c r="E20" s="11">
        <v>284000</v>
      </c>
      <c r="F20" s="11">
        <f>G20+H20</f>
        <v>283943</v>
      </c>
      <c r="G20" s="11">
        <v>0</v>
      </c>
      <c r="H20" s="11">
        <v>283943</v>
      </c>
      <c r="I20" s="11">
        <v>283943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450000</v>
      </c>
      <c r="E21" s="11">
        <v>490000</v>
      </c>
      <c r="F21" s="11">
        <f>G21+H21</f>
        <v>490000</v>
      </c>
      <c r="G21" s="11">
        <v>0</v>
      </c>
      <c r="H21" s="11">
        <v>490000</v>
      </c>
      <c r="I21" s="11">
        <v>490000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223</v>
      </c>
      <c r="B22" s="10" t="s">
        <v>56</v>
      </c>
      <c r="C22" s="10" t="s">
        <v>57</v>
      </c>
      <c r="D22" s="11">
        <f>D23</f>
        <v>394500</v>
      </c>
      <c r="E22" s="11">
        <f>E23</f>
        <v>475000</v>
      </c>
      <c r="F22" s="11">
        <f>G22+H22</f>
        <v>1416050</v>
      </c>
      <c r="G22" s="11">
        <f>G23</f>
        <v>943717</v>
      </c>
      <c r="H22" s="11">
        <f>H23</f>
        <v>472333</v>
      </c>
      <c r="I22" s="11">
        <f>I23</f>
        <v>478838</v>
      </c>
      <c r="J22" s="11">
        <f>J23</f>
        <v>0</v>
      </c>
      <c r="K22" s="11">
        <f>F22-I22-J22</f>
        <v>937212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394500</v>
      </c>
      <c r="E23" s="11">
        <f>E24+E27+E31</f>
        <v>475000</v>
      </c>
      <c r="F23" s="11">
        <f>G23+H23</f>
        <v>1416050</v>
      </c>
      <c r="G23" s="11">
        <f>G24+G27+G31</f>
        <v>943717</v>
      </c>
      <c r="H23" s="11">
        <f>H24+H27+H31</f>
        <v>472333</v>
      </c>
      <c r="I23" s="11">
        <f>I24+I27+I31</f>
        <v>478838</v>
      </c>
      <c r="J23" s="11">
        <f>J24+J27+J31</f>
        <v>0</v>
      </c>
      <c r="K23" s="11">
        <f>F23-I23-J23</f>
        <v>937212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74000</v>
      </c>
      <c r="E24" s="11">
        <f>E25+E26</f>
        <v>89000</v>
      </c>
      <c r="F24" s="11">
        <f>G24+H24</f>
        <v>167540</v>
      </c>
      <c r="G24" s="11">
        <f>G25+G26</f>
        <v>76225</v>
      </c>
      <c r="H24" s="11">
        <f>H25+H26</f>
        <v>91315</v>
      </c>
      <c r="I24" s="11">
        <f>I25+I26</f>
        <v>88819</v>
      </c>
      <c r="J24" s="11">
        <f>J25+J26</f>
        <v>0</v>
      </c>
      <c r="K24" s="11">
        <f>F24-I24-J24</f>
        <v>78721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73000</v>
      </c>
      <c r="E25" s="11">
        <v>88000</v>
      </c>
      <c r="F25" s="11">
        <f>G25+H25</f>
        <v>164731</v>
      </c>
      <c r="G25" s="11">
        <v>75312</v>
      </c>
      <c r="H25" s="11">
        <v>89419</v>
      </c>
      <c r="I25" s="11">
        <v>87972</v>
      </c>
      <c r="J25" s="11">
        <v>0</v>
      </c>
      <c r="K25" s="11">
        <f>F25-I25-J25</f>
        <v>76759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1000</v>
      </c>
      <c r="E26" s="11">
        <v>1000</v>
      </c>
      <c r="F26" s="11">
        <f>G26+H26</f>
        <v>2809</v>
      </c>
      <c r="G26" s="11">
        <v>913</v>
      </c>
      <c r="H26" s="11">
        <v>1896</v>
      </c>
      <c r="I26" s="11">
        <v>847</v>
      </c>
      <c r="J26" s="11">
        <v>0</v>
      </c>
      <c r="K26" s="11">
        <f>F26-I26-J26</f>
        <v>1962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310500</v>
      </c>
      <c r="E27" s="11">
        <f>E28+E29+E30</f>
        <v>370500</v>
      </c>
      <c r="F27" s="11">
        <f>G27+H27</f>
        <v>1231032</v>
      </c>
      <c r="G27" s="11">
        <f>G28+G29+G30</f>
        <v>866062</v>
      </c>
      <c r="H27" s="11">
        <f>H28+H29+H30</f>
        <v>364970</v>
      </c>
      <c r="I27" s="11">
        <f>I28+I29+I30</f>
        <v>373971</v>
      </c>
      <c r="J27" s="11">
        <f>J28+J29+J30</f>
        <v>0</v>
      </c>
      <c r="K27" s="11">
        <f>F27-I27-J27</f>
        <v>857061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95000</v>
      </c>
      <c r="E28" s="11">
        <v>95000</v>
      </c>
      <c r="F28" s="11">
        <f>G28+H28</f>
        <v>294674</v>
      </c>
      <c r="G28" s="11">
        <v>206804</v>
      </c>
      <c r="H28" s="11">
        <v>87870</v>
      </c>
      <c r="I28" s="11">
        <v>96965</v>
      </c>
      <c r="J28" s="11">
        <v>0</v>
      </c>
      <c r="K28" s="11">
        <f>F28-I28-J28</f>
        <v>197709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500</v>
      </c>
      <c r="E29" s="11">
        <v>1500</v>
      </c>
      <c r="F29" s="11">
        <f>G29+H29</f>
        <v>1212</v>
      </c>
      <c r="G29" s="11">
        <v>86</v>
      </c>
      <c r="H29" s="11">
        <v>1126</v>
      </c>
      <c r="I29" s="11">
        <v>1212</v>
      </c>
      <c r="J29" s="11">
        <v>0</v>
      </c>
      <c r="K29" s="11">
        <f>F29-I29-J29</f>
        <v>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215000</v>
      </c>
      <c r="E30" s="11">
        <v>274000</v>
      </c>
      <c r="F30" s="11">
        <f>G30+H30</f>
        <v>935146</v>
      </c>
      <c r="G30" s="11">
        <v>659172</v>
      </c>
      <c r="H30" s="11">
        <v>275974</v>
      </c>
      <c r="I30" s="11">
        <v>275794</v>
      </c>
      <c r="J30" s="11">
        <v>0</v>
      </c>
      <c r="K30" s="11">
        <f>F30-I30-J30</f>
        <v>659352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10000</v>
      </c>
      <c r="E31" s="11">
        <v>15500</v>
      </c>
      <c r="F31" s="11">
        <f>G31+H31</f>
        <v>17478</v>
      </c>
      <c r="G31" s="11">
        <v>1430</v>
      </c>
      <c r="H31" s="11">
        <v>16048</v>
      </c>
      <c r="I31" s="11">
        <v>16048</v>
      </c>
      <c r="J31" s="11">
        <v>0</v>
      </c>
      <c r="K31" s="11">
        <f>F31-I31-J31</f>
        <v>1430</v>
      </c>
    </row>
    <row r="32" spans="1:11" s="6" customFormat="1" ht="22.5" x14ac:dyDescent="0.25">
      <c r="A32" s="10" t="s">
        <v>224</v>
      </c>
      <c r="B32" s="10" t="s">
        <v>86</v>
      </c>
      <c r="C32" s="10" t="s">
        <v>87</v>
      </c>
      <c r="D32" s="11">
        <f>D33+D37</f>
        <v>5926000</v>
      </c>
      <c r="E32" s="11">
        <f>E33+E37</f>
        <v>7375500</v>
      </c>
      <c r="F32" s="11">
        <f>G32+H32</f>
        <v>7525169</v>
      </c>
      <c r="G32" s="11">
        <f>G33+G37</f>
        <v>189671</v>
      </c>
      <c r="H32" s="11">
        <f>H33+H37</f>
        <v>7335498</v>
      </c>
      <c r="I32" s="11">
        <f>I33+I37</f>
        <v>7292872</v>
      </c>
      <c r="J32" s="11">
        <f>J33+J37</f>
        <v>0</v>
      </c>
      <c r="K32" s="11">
        <f>F32-I32-J32</f>
        <v>232297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5801000</v>
      </c>
      <c r="E33" s="11">
        <f>+E34+E35+E36</f>
        <v>7208000</v>
      </c>
      <c r="F33" s="11">
        <f>G33+H33</f>
        <v>7117400</v>
      </c>
      <c r="G33" s="11">
        <f>+G34+G35+G36</f>
        <v>0</v>
      </c>
      <c r="H33" s="11">
        <f>+H34+H35+H36</f>
        <v>7117400</v>
      </c>
      <c r="I33" s="11">
        <f>+I34+I35+I36</f>
        <v>7117400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225</v>
      </c>
      <c r="B34" s="10" t="s">
        <v>92</v>
      </c>
      <c r="C34" s="10" t="s">
        <v>93</v>
      </c>
      <c r="D34" s="11">
        <v>3579000</v>
      </c>
      <c r="E34" s="11">
        <v>4186000</v>
      </c>
      <c r="F34" s="11">
        <f>G34+H34</f>
        <v>4095400</v>
      </c>
      <c r="G34" s="11">
        <v>0</v>
      </c>
      <c r="H34" s="11">
        <v>4095400</v>
      </c>
      <c r="I34" s="11">
        <v>4095400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226</v>
      </c>
      <c r="B35" s="10" t="s">
        <v>95</v>
      </c>
      <c r="C35" s="10" t="s">
        <v>96</v>
      </c>
      <c r="D35" s="11">
        <v>40000</v>
      </c>
      <c r="E35" s="11">
        <v>40000</v>
      </c>
      <c r="F35" s="11">
        <f>G35+H35</f>
        <v>40000</v>
      </c>
      <c r="G35" s="11">
        <v>0</v>
      </c>
      <c r="H35" s="11">
        <v>40000</v>
      </c>
      <c r="I35" s="11">
        <v>40000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2182000</v>
      </c>
      <c r="E36" s="11">
        <v>2982000</v>
      </c>
      <c r="F36" s="11">
        <f>G36+H36</f>
        <v>2982000</v>
      </c>
      <c r="G36" s="11">
        <v>0</v>
      </c>
      <c r="H36" s="11">
        <v>2982000</v>
      </c>
      <c r="I36" s="11">
        <v>2982000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227</v>
      </c>
      <c r="B37" s="10" t="s">
        <v>101</v>
      </c>
      <c r="C37" s="10" t="s">
        <v>102</v>
      </c>
      <c r="D37" s="11">
        <f>D38+D41</f>
        <v>125000</v>
      </c>
      <c r="E37" s="11">
        <f>E38+E41</f>
        <v>167500</v>
      </c>
      <c r="F37" s="11">
        <f>G37+H37</f>
        <v>407769</v>
      </c>
      <c r="G37" s="11">
        <f>G38+G41</f>
        <v>189671</v>
      </c>
      <c r="H37" s="11">
        <f>H38+H41</f>
        <v>218098</v>
      </c>
      <c r="I37" s="11">
        <f>I38+I41</f>
        <v>175472</v>
      </c>
      <c r="J37" s="11">
        <f>J38+J41</f>
        <v>0</v>
      </c>
      <c r="K37" s="11">
        <f>F37-I37-J37</f>
        <v>232297</v>
      </c>
    </row>
    <row r="38" spans="1:11" s="6" customFormat="1" ht="22.5" x14ac:dyDescent="0.25">
      <c r="A38" s="10" t="s">
        <v>228</v>
      </c>
      <c r="B38" s="10" t="s">
        <v>104</v>
      </c>
      <c r="C38" s="10" t="s">
        <v>105</v>
      </c>
      <c r="D38" s="11">
        <f>D39+D40</f>
        <v>125000</v>
      </c>
      <c r="E38" s="11">
        <f>E39+E40</f>
        <v>167500</v>
      </c>
      <c r="F38" s="11">
        <f>G38+H38</f>
        <v>407426</v>
      </c>
      <c r="G38" s="11">
        <f>G39+G40</f>
        <v>189671</v>
      </c>
      <c r="H38" s="11">
        <f>H39+H40</f>
        <v>217755</v>
      </c>
      <c r="I38" s="11">
        <f>I39+I40</f>
        <v>175129</v>
      </c>
      <c r="J38" s="11">
        <f>J39+J40</f>
        <v>0</v>
      </c>
      <c r="K38" s="11">
        <f>F38-I38-J38</f>
        <v>232297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110000</v>
      </c>
      <c r="E39" s="11">
        <v>150000</v>
      </c>
      <c r="F39" s="11">
        <f>G39+H39</f>
        <v>377034</v>
      </c>
      <c r="G39" s="11">
        <v>180801</v>
      </c>
      <c r="H39" s="11">
        <v>196233</v>
      </c>
      <c r="I39" s="11">
        <v>157683</v>
      </c>
      <c r="J39" s="11">
        <v>0</v>
      </c>
      <c r="K39" s="11">
        <f>F39-I39-J39</f>
        <v>219351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15000</v>
      </c>
      <c r="E40" s="11">
        <v>17500</v>
      </c>
      <c r="F40" s="11">
        <f>G40+H40</f>
        <v>30392</v>
      </c>
      <c r="G40" s="11">
        <v>8870</v>
      </c>
      <c r="H40" s="11">
        <v>21522</v>
      </c>
      <c r="I40" s="11">
        <v>17446</v>
      </c>
      <c r="J40" s="11">
        <v>0</v>
      </c>
      <c r="K40" s="11">
        <f>F40-I40-J40</f>
        <v>12946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343</v>
      </c>
      <c r="G41" s="11">
        <v>0</v>
      </c>
      <c r="H41" s="11">
        <v>343</v>
      </c>
      <c r="I41" s="11">
        <v>343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4000</v>
      </c>
      <c r="E42" s="11">
        <f>E43</f>
        <v>9000</v>
      </c>
      <c r="F42" s="11">
        <f>G42+H42</f>
        <v>12159</v>
      </c>
      <c r="G42" s="11">
        <f>G43</f>
        <v>3528</v>
      </c>
      <c r="H42" s="11">
        <f>H43</f>
        <v>8631</v>
      </c>
      <c r="I42" s="11">
        <f>I43</f>
        <v>9419</v>
      </c>
      <c r="J42" s="11">
        <f>J43</f>
        <v>0</v>
      </c>
      <c r="K42" s="11">
        <f>F42-I42-J42</f>
        <v>2740</v>
      </c>
    </row>
    <row r="43" spans="1:11" s="6" customFormat="1" x14ac:dyDescent="0.25">
      <c r="A43" s="10" t="s">
        <v>229</v>
      </c>
      <c r="B43" s="10" t="s">
        <v>119</v>
      </c>
      <c r="C43" s="10" t="s">
        <v>120</v>
      </c>
      <c r="D43" s="11">
        <f>D44</f>
        <v>4000</v>
      </c>
      <c r="E43" s="11">
        <f>E44</f>
        <v>9000</v>
      </c>
      <c r="F43" s="11">
        <f>G43+H43</f>
        <v>12159</v>
      </c>
      <c r="G43" s="11">
        <f>G44</f>
        <v>3528</v>
      </c>
      <c r="H43" s="11">
        <f>H44</f>
        <v>8631</v>
      </c>
      <c r="I43" s="11">
        <f>I44</f>
        <v>9419</v>
      </c>
      <c r="J43" s="11">
        <f>J44</f>
        <v>0</v>
      </c>
      <c r="K43" s="11">
        <f>F43-I43-J43</f>
        <v>2740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4000</v>
      </c>
      <c r="E44" s="11">
        <v>9000</v>
      </c>
      <c r="F44" s="11">
        <f>G44+H44</f>
        <v>12159</v>
      </c>
      <c r="G44" s="11">
        <v>3528</v>
      </c>
      <c r="H44" s="11">
        <v>8631</v>
      </c>
      <c r="I44" s="11">
        <v>9419</v>
      </c>
      <c r="J44" s="11">
        <v>0</v>
      </c>
      <c r="K44" s="11">
        <f>F44-I44-J44</f>
        <v>2740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225365</v>
      </c>
      <c r="E45" s="11">
        <f>E46+E50</f>
        <v>1001473</v>
      </c>
      <c r="F45" s="11">
        <f>G45+H45</f>
        <v>1595591</v>
      </c>
      <c r="G45" s="11">
        <f>G46+G50</f>
        <v>575287</v>
      </c>
      <c r="H45" s="11">
        <f>H46+H50</f>
        <v>1020304</v>
      </c>
      <c r="I45" s="11">
        <f>I46+I50</f>
        <v>873275</v>
      </c>
      <c r="J45" s="11">
        <f>J46+J50</f>
        <v>0</v>
      </c>
      <c r="K45" s="11">
        <f>F45-I45-J45</f>
        <v>722316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85000</v>
      </c>
      <c r="E46" s="11">
        <f>E47</f>
        <v>85000</v>
      </c>
      <c r="F46" s="11">
        <f>G46+H46</f>
        <v>108939</v>
      </c>
      <c r="G46" s="11">
        <f>G47</f>
        <v>23361</v>
      </c>
      <c r="H46" s="11">
        <f>H47</f>
        <v>85578</v>
      </c>
      <c r="I46" s="11">
        <f>I47</f>
        <v>93519</v>
      </c>
      <c r="J46" s="11">
        <f>J47</f>
        <v>0</v>
      </c>
      <c r="K46" s="11">
        <f>F46-I46-J46</f>
        <v>15420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85000</v>
      </c>
      <c r="E47" s="11">
        <f>+E48</f>
        <v>85000</v>
      </c>
      <c r="F47" s="11">
        <f>G47+H47</f>
        <v>108939</v>
      </c>
      <c r="G47" s="11">
        <f>+G48</f>
        <v>23361</v>
      </c>
      <c r="H47" s="11">
        <f>+H48</f>
        <v>85578</v>
      </c>
      <c r="I47" s="11">
        <f>+I48</f>
        <v>93519</v>
      </c>
      <c r="J47" s="11">
        <f>+J48</f>
        <v>0</v>
      </c>
      <c r="K47" s="11">
        <f>F47-I47-J47</f>
        <v>15420</v>
      </c>
    </row>
    <row r="48" spans="1:11" s="6" customFormat="1" x14ac:dyDescent="0.25">
      <c r="A48" s="10" t="s">
        <v>230</v>
      </c>
      <c r="B48" s="10" t="s">
        <v>134</v>
      </c>
      <c r="C48" s="10" t="s">
        <v>135</v>
      </c>
      <c r="D48" s="11">
        <f>+D49</f>
        <v>85000</v>
      </c>
      <c r="E48" s="11">
        <f>+E49</f>
        <v>85000</v>
      </c>
      <c r="F48" s="11">
        <f>G48+H48</f>
        <v>108939</v>
      </c>
      <c r="G48" s="11">
        <f>+G49</f>
        <v>23361</v>
      </c>
      <c r="H48" s="11">
        <f>+H49</f>
        <v>85578</v>
      </c>
      <c r="I48" s="11">
        <f>+I49</f>
        <v>93519</v>
      </c>
      <c r="J48" s="11">
        <f>+J49</f>
        <v>0</v>
      </c>
      <c r="K48" s="11">
        <f>F48-I48-J48</f>
        <v>15420</v>
      </c>
    </row>
    <row r="49" spans="1:11" s="6" customFormat="1" ht="22.5" x14ac:dyDescent="0.25">
      <c r="A49" s="10" t="s">
        <v>231</v>
      </c>
      <c r="B49" s="10" t="s">
        <v>137</v>
      </c>
      <c r="C49" s="10" t="s">
        <v>138</v>
      </c>
      <c r="D49" s="11">
        <v>85000</v>
      </c>
      <c r="E49" s="11">
        <v>85000</v>
      </c>
      <c r="F49" s="11">
        <f>G49+H49</f>
        <v>108939</v>
      </c>
      <c r="G49" s="11">
        <v>23361</v>
      </c>
      <c r="H49" s="11">
        <v>85578</v>
      </c>
      <c r="I49" s="11">
        <v>93519</v>
      </c>
      <c r="J49" s="11">
        <v>0</v>
      </c>
      <c r="K49" s="11">
        <f>F49-I49-J49</f>
        <v>15420</v>
      </c>
    </row>
    <row r="50" spans="1:11" s="6" customFormat="1" ht="22.5" x14ac:dyDescent="0.25">
      <c r="A50" s="10" t="s">
        <v>232</v>
      </c>
      <c r="B50" s="10" t="s">
        <v>140</v>
      </c>
      <c r="C50" s="10" t="s">
        <v>141</v>
      </c>
      <c r="D50" s="11">
        <f>D51+D53+D56+D59</f>
        <v>140365</v>
      </c>
      <c r="E50" s="11">
        <f>E51+E53+E56+E59</f>
        <v>916473</v>
      </c>
      <c r="F50" s="11">
        <f>G50+H50</f>
        <v>1486652</v>
      </c>
      <c r="G50" s="11">
        <f>G51+G53+G56+G59</f>
        <v>551926</v>
      </c>
      <c r="H50" s="11">
        <f>H51+H53+H56+H59</f>
        <v>934726</v>
      </c>
      <c r="I50" s="11">
        <f>I51+I53+I56+I59</f>
        <v>779756</v>
      </c>
      <c r="J50" s="11">
        <f>J51+J53+J56+J59</f>
        <v>0</v>
      </c>
      <c r="K50" s="11">
        <f>F50-I50-J50</f>
        <v>706896</v>
      </c>
    </row>
    <row r="51" spans="1:11" s="6" customFormat="1" ht="43.5" x14ac:dyDescent="0.25">
      <c r="A51" s="10" t="s">
        <v>233</v>
      </c>
      <c r="B51" s="10" t="s">
        <v>143</v>
      </c>
      <c r="C51" s="10" t="s">
        <v>144</v>
      </c>
      <c r="D51" s="11">
        <f>D52</f>
        <v>0</v>
      </c>
      <c r="E51" s="11">
        <f>E52</f>
        <v>0</v>
      </c>
      <c r="F51" s="11">
        <f>G51+H51</f>
        <v>16688</v>
      </c>
      <c r="G51" s="11">
        <f>G52</f>
        <v>0</v>
      </c>
      <c r="H51" s="11">
        <f>H52</f>
        <v>16688</v>
      </c>
      <c r="I51" s="11">
        <f>I52</f>
        <v>15315</v>
      </c>
      <c r="J51" s="11">
        <f>J52</f>
        <v>0</v>
      </c>
      <c r="K51" s="11">
        <f>F51-I51-J51</f>
        <v>1373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16688</v>
      </c>
      <c r="G52" s="11">
        <v>0</v>
      </c>
      <c r="H52" s="11">
        <v>16688</v>
      </c>
      <c r="I52" s="11">
        <v>15315</v>
      </c>
      <c r="J52" s="11">
        <v>0</v>
      </c>
      <c r="K52" s="11">
        <f>F52-I52-J52</f>
        <v>1373</v>
      </c>
    </row>
    <row r="53" spans="1:11" s="6" customFormat="1" ht="22.5" x14ac:dyDescent="0.25">
      <c r="A53" s="10" t="s">
        <v>234</v>
      </c>
      <c r="B53" s="10" t="s">
        <v>149</v>
      </c>
      <c r="C53" s="10" t="s">
        <v>150</v>
      </c>
      <c r="D53" s="11">
        <f>D54</f>
        <v>110500</v>
      </c>
      <c r="E53" s="11">
        <f>E54</f>
        <v>125500</v>
      </c>
      <c r="F53" s="11">
        <f>G53+H53</f>
        <v>644552</v>
      </c>
      <c r="G53" s="11">
        <f>G54</f>
        <v>394165</v>
      </c>
      <c r="H53" s="11">
        <f>H54</f>
        <v>250387</v>
      </c>
      <c r="I53" s="11">
        <f>I54</f>
        <v>124265</v>
      </c>
      <c r="J53" s="11">
        <f>J54</f>
        <v>0</v>
      </c>
      <c r="K53" s="11">
        <f>F53-I53-J53</f>
        <v>520287</v>
      </c>
    </row>
    <row r="54" spans="1:11" s="6" customFormat="1" ht="22.5" x14ac:dyDescent="0.25">
      <c r="A54" s="10" t="s">
        <v>235</v>
      </c>
      <c r="B54" s="10" t="s">
        <v>152</v>
      </c>
      <c r="C54" s="10" t="s">
        <v>153</v>
      </c>
      <c r="D54" s="11">
        <f>D55</f>
        <v>110500</v>
      </c>
      <c r="E54" s="11">
        <f>E55</f>
        <v>125500</v>
      </c>
      <c r="F54" s="11">
        <f>G54+H54</f>
        <v>644552</v>
      </c>
      <c r="G54" s="11">
        <f>G55</f>
        <v>394165</v>
      </c>
      <c r="H54" s="11">
        <f>H55</f>
        <v>250387</v>
      </c>
      <c r="I54" s="11">
        <f>I55</f>
        <v>124265</v>
      </c>
      <c r="J54" s="11">
        <f>J55</f>
        <v>0</v>
      </c>
      <c r="K54" s="11">
        <f>F54-I54-J54</f>
        <v>520287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110500</v>
      </c>
      <c r="E55" s="11">
        <v>125500</v>
      </c>
      <c r="F55" s="11">
        <f>G55+H55</f>
        <v>644552</v>
      </c>
      <c r="G55" s="11">
        <v>394165</v>
      </c>
      <c r="H55" s="11">
        <v>250387</v>
      </c>
      <c r="I55" s="11">
        <v>124265</v>
      </c>
      <c r="J55" s="11">
        <v>0</v>
      </c>
      <c r="K55" s="11">
        <f>F55-I55-J55</f>
        <v>520287</v>
      </c>
    </row>
    <row r="56" spans="1:11" s="6" customFormat="1" ht="33" x14ac:dyDescent="0.25">
      <c r="A56" s="10" t="s">
        <v>236</v>
      </c>
      <c r="B56" s="10" t="s">
        <v>158</v>
      </c>
      <c r="C56" s="10" t="s">
        <v>159</v>
      </c>
      <c r="D56" s="11">
        <f>+D57+D58</f>
        <v>250000</v>
      </c>
      <c r="E56" s="11">
        <f>+E57+E58</f>
        <v>252000</v>
      </c>
      <c r="F56" s="11">
        <f>G56+H56</f>
        <v>454879</v>
      </c>
      <c r="G56" s="11">
        <f>+G57+G58</f>
        <v>157761</v>
      </c>
      <c r="H56" s="11">
        <f>+H57+H58</f>
        <v>297118</v>
      </c>
      <c r="I56" s="11">
        <f>+I57+I58</f>
        <v>269643</v>
      </c>
      <c r="J56" s="11">
        <f>+J57+J58</f>
        <v>0</v>
      </c>
      <c r="K56" s="11">
        <f>F56-I56-J56</f>
        <v>185236</v>
      </c>
    </row>
    <row r="57" spans="1:11" s="6" customFormat="1" x14ac:dyDescent="0.25">
      <c r="A57" s="10" t="s">
        <v>237</v>
      </c>
      <c r="B57" s="10" t="s">
        <v>161</v>
      </c>
      <c r="C57" s="10" t="s">
        <v>162</v>
      </c>
      <c r="D57" s="11">
        <v>215000</v>
      </c>
      <c r="E57" s="11">
        <v>215000</v>
      </c>
      <c r="F57" s="11">
        <f>G57+H57</f>
        <v>394463</v>
      </c>
      <c r="G57" s="11">
        <v>139752</v>
      </c>
      <c r="H57" s="11">
        <v>254711</v>
      </c>
      <c r="I57" s="11">
        <v>230336</v>
      </c>
      <c r="J57" s="11">
        <v>0</v>
      </c>
      <c r="K57" s="11">
        <f>F57-I57-J57</f>
        <v>164127</v>
      </c>
    </row>
    <row r="58" spans="1:11" s="6" customFormat="1" x14ac:dyDescent="0.25">
      <c r="A58" s="10" t="s">
        <v>238</v>
      </c>
      <c r="B58" s="10" t="s">
        <v>164</v>
      </c>
      <c r="C58" s="10" t="s">
        <v>165</v>
      </c>
      <c r="D58" s="11">
        <v>35000</v>
      </c>
      <c r="E58" s="11">
        <v>37000</v>
      </c>
      <c r="F58" s="11">
        <f>G58+H58</f>
        <v>60416</v>
      </c>
      <c r="G58" s="11">
        <v>18009</v>
      </c>
      <c r="H58" s="11">
        <v>42407</v>
      </c>
      <c r="I58" s="11">
        <v>39307</v>
      </c>
      <c r="J58" s="11">
        <v>0</v>
      </c>
      <c r="K58" s="11">
        <f>F58-I58-J58</f>
        <v>21109</v>
      </c>
    </row>
    <row r="59" spans="1:11" s="6" customFormat="1" ht="22.5" x14ac:dyDescent="0.25">
      <c r="A59" s="10" t="s">
        <v>239</v>
      </c>
      <c r="B59" s="10" t="s">
        <v>240</v>
      </c>
      <c r="C59" s="10" t="s">
        <v>241</v>
      </c>
      <c r="D59" s="11">
        <f>+D60</f>
        <v>-220135</v>
      </c>
      <c r="E59" s="11">
        <f>+E60</f>
        <v>538973</v>
      </c>
      <c r="F59" s="11">
        <f>G59+H59</f>
        <v>370533</v>
      </c>
      <c r="G59" s="11">
        <f>+G60</f>
        <v>0</v>
      </c>
      <c r="H59" s="11">
        <f>+H60</f>
        <v>370533</v>
      </c>
      <c r="I59" s="11">
        <f>+I60</f>
        <v>370533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242</v>
      </c>
      <c r="B60" s="10" t="s">
        <v>167</v>
      </c>
      <c r="C60" s="10" t="s">
        <v>168</v>
      </c>
      <c r="D60" s="11">
        <v>-220135</v>
      </c>
      <c r="E60" s="11">
        <v>538973</v>
      </c>
      <c r="F60" s="11">
        <f>G60+H60</f>
        <v>370533</v>
      </c>
      <c r="G60" s="11">
        <v>0</v>
      </c>
      <c r="H60" s="11">
        <v>370533</v>
      </c>
      <c r="I60" s="11">
        <v>370533</v>
      </c>
      <c r="J60" s="11">
        <v>0</v>
      </c>
      <c r="K60" s="11">
        <f>F60-I60-J60</f>
        <v>0</v>
      </c>
    </row>
    <row r="61" spans="1:11" s="6" customFormat="1" x14ac:dyDescent="0.25">
      <c r="A61" s="10" t="s">
        <v>243</v>
      </c>
      <c r="B61" s="10" t="s">
        <v>173</v>
      </c>
      <c r="C61" s="10" t="s">
        <v>174</v>
      </c>
      <c r="D61" s="11">
        <f>D62</f>
        <v>70000</v>
      </c>
      <c r="E61" s="11">
        <f>E62</f>
        <v>318764</v>
      </c>
      <c r="F61" s="11">
        <f>G61+H61</f>
        <v>315524</v>
      </c>
      <c r="G61" s="11">
        <f>G62</f>
        <v>0</v>
      </c>
      <c r="H61" s="11">
        <f>H62</f>
        <v>315524</v>
      </c>
      <c r="I61" s="11">
        <f>I62</f>
        <v>315524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244</v>
      </c>
      <c r="B62" s="10" t="s">
        <v>176</v>
      </c>
      <c r="C62" s="10" t="s">
        <v>177</v>
      </c>
      <c r="D62" s="11">
        <f>D63</f>
        <v>70000</v>
      </c>
      <c r="E62" s="11">
        <f>E63</f>
        <v>318764</v>
      </c>
      <c r="F62" s="11">
        <f>G62+H62</f>
        <v>315524</v>
      </c>
      <c r="G62" s="11">
        <f>G63</f>
        <v>0</v>
      </c>
      <c r="H62" s="11">
        <f>H63</f>
        <v>315524</v>
      </c>
      <c r="I62" s="11">
        <f>I63</f>
        <v>315524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245</v>
      </c>
      <c r="B63" s="10" t="s">
        <v>179</v>
      </c>
      <c r="C63" s="10" t="s">
        <v>180</v>
      </c>
      <c r="D63" s="11">
        <f>+D64</f>
        <v>70000</v>
      </c>
      <c r="E63" s="11">
        <f>+E64</f>
        <v>318764</v>
      </c>
      <c r="F63" s="11">
        <f>G63+H63</f>
        <v>315524</v>
      </c>
      <c r="G63" s="11">
        <f>+G64</f>
        <v>0</v>
      </c>
      <c r="H63" s="11">
        <f>+H64</f>
        <v>315524</v>
      </c>
      <c r="I63" s="11">
        <f>+I64</f>
        <v>315524</v>
      </c>
      <c r="J63" s="11">
        <f>+J64</f>
        <v>0</v>
      </c>
      <c r="K63" s="11">
        <f>F63-I63-J63</f>
        <v>0</v>
      </c>
    </row>
    <row r="64" spans="1:11" s="6" customFormat="1" ht="43.5" x14ac:dyDescent="0.25">
      <c r="A64" s="10" t="s">
        <v>246</v>
      </c>
      <c r="B64" s="10" t="s">
        <v>185</v>
      </c>
      <c r="C64" s="10" t="s">
        <v>186</v>
      </c>
      <c r="D64" s="11">
        <v>70000</v>
      </c>
      <c r="E64" s="11">
        <v>318764</v>
      </c>
      <c r="F64" s="11">
        <f>G64+H64</f>
        <v>315524</v>
      </c>
      <c r="G64" s="11">
        <v>0</v>
      </c>
      <c r="H64" s="11">
        <v>315524</v>
      </c>
      <c r="I64" s="11">
        <v>315524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214</v>
      </c>
      <c r="B66" s="13"/>
      <c r="C66" s="13"/>
      <c r="D66" s="13"/>
      <c r="E66" s="13" t="s">
        <v>216</v>
      </c>
      <c r="F66" s="13"/>
      <c r="G66" s="13"/>
      <c r="H66" s="13"/>
      <c r="I66" s="13" t="s">
        <v>217</v>
      </c>
      <c r="J66" s="13"/>
      <c r="K66" s="13"/>
      <c r="L66" s="13"/>
    </row>
    <row r="67" spans="1:12" x14ac:dyDescent="0.25">
      <c r="A67" s="3" t="s">
        <v>215</v>
      </c>
      <c r="B67" s="3"/>
      <c r="C67" s="3"/>
      <c r="D67" s="3"/>
      <c r="E67" s="3" t="s">
        <v>216</v>
      </c>
      <c r="F67" s="3"/>
      <c r="G67" s="3"/>
      <c r="H67" s="3"/>
      <c r="I67" s="3" t="s">
        <v>218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A66:D66"/>
    <mergeCell ref="A67:D67"/>
    <mergeCell ref="E66:H66"/>
    <mergeCell ref="E67:H67"/>
    <mergeCell ref="I66:L66"/>
    <mergeCell ref="I67:L6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6724-4939-45AF-9DF5-D00AC1DAF5DF}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248</v>
      </c>
      <c r="C11" s="10" t="s">
        <v>21</v>
      </c>
      <c r="D11" s="11">
        <f>D12+D17+D27</f>
        <v>6088135</v>
      </c>
      <c r="E11" s="11">
        <f>E12+E17+E27</f>
        <v>8634166</v>
      </c>
      <c r="F11" s="11">
        <f>G11+H11</f>
        <v>8634150</v>
      </c>
      <c r="G11" s="11">
        <f>G12+G17+G27</f>
        <v>0</v>
      </c>
      <c r="H11" s="11">
        <f>H12+H17+H27</f>
        <v>8634150</v>
      </c>
      <c r="I11" s="11">
        <f>I12+I17+I27</f>
        <v>8634150</v>
      </c>
      <c r="J11" s="11">
        <f>J12+J17+J27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220135</v>
      </c>
      <c r="E12" s="11">
        <f>+E13</f>
        <v>-538973</v>
      </c>
      <c r="F12" s="11">
        <f>G12+H12</f>
        <v>-370533</v>
      </c>
      <c r="G12" s="11">
        <f>+G13</f>
        <v>0</v>
      </c>
      <c r="H12" s="11">
        <f>+H13</f>
        <v>-370533</v>
      </c>
      <c r="I12" s="11">
        <f>+I13</f>
        <v>-370533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249</v>
      </c>
      <c r="B13" s="10" t="s">
        <v>125</v>
      </c>
      <c r="C13" s="10" t="s">
        <v>126</v>
      </c>
      <c r="D13" s="11">
        <f>+D14</f>
        <v>220135</v>
      </c>
      <c r="E13" s="11">
        <f>+E14</f>
        <v>-538973</v>
      </c>
      <c r="F13" s="11">
        <f>G13+H13</f>
        <v>-370533</v>
      </c>
      <c r="G13" s="11">
        <f>+G14</f>
        <v>0</v>
      </c>
      <c r="H13" s="11">
        <f>+H14</f>
        <v>-370533</v>
      </c>
      <c r="I13" s="11">
        <f>+I14</f>
        <v>-370533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221</v>
      </c>
      <c r="B14" s="10" t="s">
        <v>140</v>
      </c>
      <c r="C14" s="10" t="s">
        <v>141</v>
      </c>
      <c r="D14" s="11">
        <f>+D15</f>
        <v>220135</v>
      </c>
      <c r="E14" s="11">
        <f>+E15</f>
        <v>-538973</v>
      </c>
      <c r="F14" s="11">
        <f>G14+H14</f>
        <v>-370533</v>
      </c>
      <c r="G14" s="11">
        <f>+G15</f>
        <v>0</v>
      </c>
      <c r="H14" s="11">
        <f>+H15</f>
        <v>-370533</v>
      </c>
      <c r="I14" s="11">
        <f>+I15</f>
        <v>-370533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250</v>
      </c>
      <c r="B15" s="10" t="s">
        <v>240</v>
      </c>
      <c r="C15" s="10" t="s">
        <v>241</v>
      </c>
      <c r="D15" s="11">
        <f>+D16</f>
        <v>220135</v>
      </c>
      <c r="E15" s="11">
        <f>+E16</f>
        <v>-538973</v>
      </c>
      <c r="F15" s="11">
        <f>G15+H15</f>
        <v>-370533</v>
      </c>
      <c r="G15" s="11">
        <f>+G16</f>
        <v>0</v>
      </c>
      <c r="H15" s="11">
        <f>+H16</f>
        <v>-370533</v>
      </c>
      <c r="I15" s="11">
        <f>+I16</f>
        <v>-370533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251</v>
      </c>
      <c r="B16" s="10" t="s">
        <v>170</v>
      </c>
      <c r="C16" s="10" t="s">
        <v>171</v>
      </c>
      <c r="D16" s="11">
        <v>220135</v>
      </c>
      <c r="E16" s="11">
        <v>-538973</v>
      </c>
      <c r="F16" s="11">
        <f>G16+H16</f>
        <v>-370533</v>
      </c>
      <c r="G16" s="11">
        <v>0</v>
      </c>
      <c r="H16" s="11">
        <v>-370533</v>
      </c>
      <c r="I16" s="11">
        <v>-370533</v>
      </c>
      <c r="J16" s="11">
        <v>0</v>
      </c>
      <c r="K16" s="11">
        <f>F16-I16-J16</f>
        <v>0</v>
      </c>
    </row>
    <row r="17" spans="1:12" s="6" customFormat="1" x14ac:dyDescent="0.25">
      <c r="A17" s="10" t="s">
        <v>91</v>
      </c>
      <c r="B17" s="10" t="s">
        <v>173</v>
      </c>
      <c r="C17" s="10" t="s">
        <v>174</v>
      </c>
      <c r="D17" s="11">
        <f>D18</f>
        <v>5868000</v>
      </c>
      <c r="E17" s="11">
        <f>E18</f>
        <v>9057861</v>
      </c>
      <c r="F17" s="11">
        <f>G17+H17</f>
        <v>8889405</v>
      </c>
      <c r="G17" s="11">
        <f>G18</f>
        <v>0</v>
      </c>
      <c r="H17" s="11">
        <f>H18</f>
        <v>8889405</v>
      </c>
      <c r="I17" s="11">
        <f>I18</f>
        <v>8889405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226</v>
      </c>
      <c r="B18" s="10" t="s">
        <v>176</v>
      </c>
      <c r="C18" s="10" t="s">
        <v>177</v>
      </c>
      <c r="D18" s="11">
        <f>D19+D23</f>
        <v>5868000</v>
      </c>
      <c r="E18" s="11">
        <f>E19+E23</f>
        <v>9057861</v>
      </c>
      <c r="F18" s="11">
        <f>G18+H18</f>
        <v>8889405</v>
      </c>
      <c r="G18" s="11">
        <f>G19+G23</f>
        <v>0</v>
      </c>
      <c r="H18" s="11">
        <f>H19+H23</f>
        <v>8889405</v>
      </c>
      <c r="I18" s="11">
        <f>I19+I23</f>
        <v>8889405</v>
      </c>
      <c r="J18" s="11">
        <f>J19+J23</f>
        <v>0</v>
      </c>
      <c r="K18" s="11">
        <f>F18-I18-J18</f>
        <v>0</v>
      </c>
    </row>
    <row r="19" spans="1:12" s="6" customFormat="1" ht="96" x14ac:dyDescent="0.25">
      <c r="A19" s="10" t="s">
        <v>94</v>
      </c>
      <c r="B19" s="10" t="s">
        <v>179</v>
      </c>
      <c r="C19" s="10" t="s">
        <v>180</v>
      </c>
      <c r="D19" s="11">
        <f>+D20+D21+D22</f>
        <v>5868000</v>
      </c>
      <c r="E19" s="11">
        <f>+E20+E21+E22</f>
        <v>8086719</v>
      </c>
      <c r="F19" s="11">
        <f>G19+H19</f>
        <v>7918264</v>
      </c>
      <c r="G19" s="11">
        <f>+G20+G21+G22</f>
        <v>0</v>
      </c>
      <c r="H19" s="11">
        <f>+H20+H21+H22</f>
        <v>7918264</v>
      </c>
      <c r="I19" s="11">
        <f>+I20+I21+I22</f>
        <v>7918264</v>
      </c>
      <c r="J19" s="11">
        <f>+J20+J21+J22</f>
        <v>0</v>
      </c>
      <c r="K19" s="11">
        <f>F19-I19-J19</f>
        <v>0</v>
      </c>
    </row>
    <row r="20" spans="1:12" s="6" customFormat="1" ht="33" x14ac:dyDescent="0.25">
      <c r="A20" s="10" t="s">
        <v>115</v>
      </c>
      <c r="B20" s="10" t="s">
        <v>182</v>
      </c>
      <c r="C20" s="10" t="s">
        <v>183</v>
      </c>
      <c r="D20" s="11">
        <v>0</v>
      </c>
      <c r="E20" s="11">
        <v>73000</v>
      </c>
      <c r="F20" s="11">
        <f>G20+H20</f>
        <v>73000</v>
      </c>
      <c r="G20" s="11">
        <v>0</v>
      </c>
      <c r="H20" s="11">
        <v>73000</v>
      </c>
      <c r="I20" s="11">
        <v>73000</v>
      </c>
      <c r="J20" s="11">
        <v>0</v>
      </c>
      <c r="K20" s="11">
        <f>F20-I20-J20</f>
        <v>0</v>
      </c>
    </row>
    <row r="21" spans="1:12" s="6" customFormat="1" ht="54" x14ac:dyDescent="0.25">
      <c r="A21" s="10" t="s">
        <v>252</v>
      </c>
      <c r="B21" s="10" t="s">
        <v>188</v>
      </c>
      <c r="C21" s="10" t="s">
        <v>189</v>
      </c>
      <c r="D21" s="11">
        <v>0</v>
      </c>
      <c r="E21" s="11">
        <v>46112</v>
      </c>
      <c r="F21" s="11">
        <f>G21+H21</f>
        <v>46112</v>
      </c>
      <c r="G21" s="11">
        <v>0</v>
      </c>
      <c r="H21" s="11">
        <v>46112</v>
      </c>
      <c r="I21" s="11">
        <v>46112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154</v>
      </c>
      <c r="B22" s="10" t="s">
        <v>191</v>
      </c>
      <c r="C22" s="10" t="s">
        <v>192</v>
      </c>
      <c r="D22" s="11">
        <v>5868000</v>
      </c>
      <c r="E22" s="11">
        <v>7967607</v>
      </c>
      <c r="F22" s="11">
        <f>G22+H22</f>
        <v>7799152</v>
      </c>
      <c r="G22" s="11">
        <v>0</v>
      </c>
      <c r="H22" s="11">
        <v>7799152</v>
      </c>
      <c r="I22" s="11">
        <v>7799152</v>
      </c>
      <c r="J22" s="11">
        <v>0</v>
      </c>
      <c r="K22" s="11">
        <f>F22-I22-J22</f>
        <v>0</v>
      </c>
    </row>
    <row r="23" spans="1:12" s="6" customFormat="1" ht="33" x14ac:dyDescent="0.25">
      <c r="A23" s="10" t="s">
        <v>166</v>
      </c>
      <c r="B23" s="10" t="s">
        <v>194</v>
      </c>
      <c r="C23" s="10" t="s">
        <v>195</v>
      </c>
      <c r="D23" s="11">
        <f>+D24</f>
        <v>0</v>
      </c>
      <c r="E23" s="11">
        <f>+E24</f>
        <v>971142</v>
      </c>
      <c r="F23" s="11">
        <f>G23+H23</f>
        <v>971141</v>
      </c>
      <c r="G23" s="11">
        <f>+G24</f>
        <v>0</v>
      </c>
      <c r="H23" s="11">
        <f>+H24</f>
        <v>971141</v>
      </c>
      <c r="I23" s="11">
        <f>+I24</f>
        <v>971141</v>
      </c>
      <c r="J23" s="11">
        <f>+J24</f>
        <v>0</v>
      </c>
      <c r="K23" s="11">
        <f>F23-I23-J23</f>
        <v>0</v>
      </c>
    </row>
    <row r="24" spans="1:12" s="6" customFormat="1" ht="22.5" x14ac:dyDescent="0.25">
      <c r="A24" s="10" t="s">
        <v>253</v>
      </c>
      <c r="B24" s="10" t="s">
        <v>197</v>
      </c>
      <c r="C24" s="10" t="s">
        <v>198</v>
      </c>
      <c r="D24" s="11">
        <f>D25+D26</f>
        <v>0</v>
      </c>
      <c r="E24" s="11">
        <f>E25+E26</f>
        <v>971142</v>
      </c>
      <c r="F24" s="11">
        <f>G24+H24</f>
        <v>971141</v>
      </c>
      <c r="G24" s="11">
        <f>G25+G26</f>
        <v>0</v>
      </c>
      <c r="H24" s="11">
        <f>H25+H26</f>
        <v>971141</v>
      </c>
      <c r="I24" s="11">
        <f>I25+I26</f>
        <v>971141</v>
      </c>
      <c r="J24" s="11">
        <f>J25+J26</f>
        <v>0</v>
      </c>
      <c r="K24" s="11">
        <f>F24-I24-J24</f>
        <v>0</v>
      </c>
    </row>
    <row r="25" spans="1:12" s="6" customFormat="1" x14ac:dyDescent="0.25">
      <c r="A25" s="10" t="s">
        <v>254</v>
      </c>
      <c r="B25" s="10" t="s">
        <v>200</v>
      </c>
      <c r="C25" s="10" t="s">
        <v>201</v>
      </c>
      <c r="D25" s="11">
        <v>0</v>
      </c>
      <c r="E25" s="11">
        <v>816085</v>
      </c>
      <c r="F25" s="11">
        <f>G25+H25</f>
        <v>816085</v>
      </c>
      <c r="G25" s="11">
        <v>0</v>
      </c>
      <c r="H25" s="11">
        <v>816085</v>
      </c>
      <c r="I25" s="11">
        <v>816085</v>
      </c>
      <c r="J25" s="11">
        <v>0</v>
      </c>
      <c r="K25" s="11">
        <f>F25-I25-J25</f>
        <v>0</v>
      </c>
    </row>
    <row r="26" spans="1:12" s="6" customFormat="1" x14ac:dyDescent="0.25">
      <c r="A26" s="10" t="s">
        <v>255</v>
      </c>
      <c r="B26" s="10" t="s">
        <v>203</v>
      </c>
      <c r="C26" s="10" t="s">
        <v>204</v>
      </c>
      <c r="D26" s="11">
        <v>0</v>
      </c>
      <c r="E26" s="11">
        <v>155057</v>
      </c>
      <c r="F26" s="11">
        <f>G26+H26</f>
        <v>155056</v>
      </c>
      <c r="G26" s="11">
        <v>0</v>
      </c>
      <c r="H26" s="11">
        <v>155056</v>
      </c>
      <c r="I26" s="11">
        <v>155056</v>
      </c>
      <c r="J26" s="11">
        <v>0</v>
      </c>
      <c r="K26" s="11">
        <f>F26-I26-J26</f>
        <v>0</v>
      </c>
    </row>
    <row r="27" spans="1:12" s="6" customFormat="1" ht="33" x14ac:dyDescent="0.25">
      <c r="A27" s="10" t="s">
        <v>256</v>
      </c>
      <c r="B27" s="10" t="s">
        <v>206</v>
      </c>
      <c r="C27" s="10" t="s">
        <v>207</v>
      </c>
      <c r="D27" s="11">
        <f>D28</f>
        <v>0</v>
      </c>
      <c r="E27" s="11">
        <f>E28</f>
        <v>115278</v>
      </c>
      <c r="F27" s="11">
        <f>G27+H27</f>
        <v>115278</v>
      </c>
      <c r="G27" s="11">
        <f>G28</f>
        <v>0</v>
      </c>
      <c r="H27" s="11">
        <f>H28</f>
        <v>115278</v>
      </c>
      <c r="I27" s="11">
        <f>I28</f>
        <v>115278</v>
      </c>
      <c r="J27" s="11">
        <f>J28</f>
        <v>0</v>
      </c>
      <c r="K27" s="11">
        <f>F27-I27-J27</f>
        <v>0</v>
      </c>
    </row>
    <row r="28" spans="1:12" s="6" customFormat="1" ht="22.5" x14ac:dyDescent="0.25">
      <c r="A28" s="10" t="s">
        <v>257</v>
      </c>
      <c r="B28" s="10" t="s">
        <v>209</v>
      </c>
      <c r="C28" s="10" t="s">
        <v>210</v>
      </c>
      <c r="D28" s="11">
        <f>+D29</f>
        <v>0</v>
      </c>
      <c r="E28" s="11">
        <f>+E29</f>
        <v>115278</v>
      </c>
      <c r="F28" s="11">
        <f>G28+H28</f>
        <v>115278</v>
      </c>
      <c r="G28" s="11">
        <f>+G29</f>
        <v>0</v>
      </c>
      <c r="H28" s="11">
        <f>+H29</f>
        <v>115278</v>
      </c>
      <c r="I28" s="11">
        <f>+I29</f>
        <v>115278</v>
      </c>
      <c r="J28" s="11">
        <f>+J29</f>
        <v>0</v>
      </c>
      <c r="K28" s="11">
        <f>F28-I28-J28</f>
        <v>0</v>
      </c>
    </row>
    <row r="29" spans="1:12" s="6" customFormat="1" ht="22.5" x14ac:dyDescent="0.25">
      <c r="A29" s="10" t="s">
        <v>258</v>
      </c>
      <c r="B29" s="10" t="s">
        <v>212</v>
      </c>
      <c r="C29" s="10" t="s">
        <v>213</v>
      </c>
      <c r="D29" s="11">
        <v>0</v>
      </c>
      <c r="E29" s="11">
        <v>115278</v>
      </c>
      <c r="F29" s="11">
        <f>G29+H29</f>
        <v>115278</v>
      </c>
      <c r="G29" s="11">
        <v>0</v>
      </c>
      <c r="H29" s="11">
        <v>115278</v>
      </c>
      <c r="I29" s="11">
        <v>115278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214</v>
      </c>
      <c r="B31" s="13"/>
      <c r="C31" s="13"/>
      <c r="D31" s="13"/>
      <c r="E31" s="13" t="s">
        <v>216</v>
      </c>
      <c r="F31" s="13"/>
      <c r="G31" s="13"/>
      <c r="H31" s="13"/>
      <c r="I31" s="13" t="s">
        <v>217</v>
      </c>
      <c r="J31" s="13"/>
      <c r="K31" s="13"/>
      <c r="L31" s="13"/>
    </row>
    <row r="32" spans="1:12" x14ac:dyDescent="0.25">
      <c r="A32" s="3" t="s">
        <v>215</v>
      </c>
      <c r="B32" s="3"/>
      <c r="C32" s="3"/>
      <c r="D32" s="3"/>
      <c r="E32" s="3" t="s">
        <v>216</v>
      </c>
      <c r="F32" s="3"/>
      <c r="G32" s="3"/>
      <c r="H32" s="3"/>
      <c r="I32" s="3" t="s">
        <v>218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A31:D31"/>
    <mergeCell ref="A32:D32"/>
    <mergeCell ref="E31:H31"/>
    <mergeCell ref="E32:H32"/>
    <mergeCell ref="I31:L31"/>
    <mergeCell ref="I32:L3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2025-02-03T06:33:17Z</dcterms:created>
  <dcterms:modified xsi:type="dcterms:W3CDTF">2025-02-03T06:33:25Z</dcterms:modified>
</cp:coreProperties>
</file>